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3\JAN 2023\"/>
    </mc:Choice>
  </mc:AlternateContent>
  <xr:revisionPtr revIDLastSave="0" documentId="13_ncr:1_{E3D9B4CE-B797-4F24-AEE5-8C3BD592D0DA}" xr6:coauthVersionLast="47" xr6:coauthVersionMax="47" xr10:uidLastSave="{00000000-0000-0000-0000-000000000000}"/>
  <workbookProtection workbookPassword="C3DE" lockStructure="1"/>
  <bookViews>
    <workbookView xWindow="-120" yWindow="-120" windowWidth="29040" windowHeight="15840" tabRatio="912" activeTab="6" xr2:uid="{00000000-000D-0000-FFFF-FFFF00000000}"/>
  </bookViews>
  <sheets>
    <sheet name="MENU" sheetId="35" r:id="rId1"/>
    <sheet name="AEU7-EU &amp; MED DIRECT-TCTT" sheetId="111" r:id="rId2"/>
    <sheet name="AEW6-MED DIRECT-CMIT" sheetId="116" r:id="rId3"/>
    <sheet name="Sheet2" sheetId="118" state="hidden" r:id="rId4"/>
    <sheet name="NORTH EUROPE via SIN" sheetId="114" r:id="rId5"/>
    <sheet name="Sheet1" sheetId="117" state="hidden" r:id="rId6"/>
    <sheet name="MED-ADRIATIC SEA-BLACK SEA" sheetId="115" r:id="rId7"/>
    <sheet name="EU via ROT&amp;HAM" sheetId="109" r:id="rId8"/>
    <sheet name="MED non base port" sheetId="113" r:id="rId9"/>
    <sheet name="FEEDER" sheetId="112" r:id="rId10"/>
    <sheet name="FORMULA 1" sheetId="119" r:id="rId11"/>
    <sheet name="FORMULA 2" sheetId="120" r:id="rId12"/>
  </sheets>
  <definedNames>
    <definedName name="_xlnm._FilterDatabase" localSheetId="6" hidden="1">'MED-ADRIATIC SEA-BLACK SEA'!$A$6:$H$7</definedName>
    <definedName name="_xlnm._FilterDatabase" localSheetId="0" hidden="1">MENU!#REF!</definedName>
    <definedName name="_xlnm._FilterDatabase" localSheetId="4" hidden="1">'NORTH EUROPE via SIN'!$A$6:$O$7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11" l="1"/>
  <c r="G12" i="111"/>
  <c r="F12" i="111"/>
  <c r="E12" i="111"/>
  <c r="D12" i="111"/>
  <c r="C14" i="111"/>
  <c r="C15" i="111" s="1"/>
  <c r="C16" i="111" s="1"/>
  <c r="F16" i="111" s="1"/>
  <c r="H27" i="115"/>
  <c r="H22" i="115"/>
  <c r="H17" i="115"/>
  <c r="H26" i="115"/>
  <c r="H21" i="115"/>
  <c r="H16" i="115"/>
  <c r="H25" i="115"/>
  <c r="H20" i="115"/>
  <c r="H15" i="115"/>
  <c r="H24" i="115"/>
  <c r="H19" i="115"/>
  <c r="H14" i="115"/>
  <c r="H23" i="115"/>
  <c r="H18" i="115"/>
  <c r="H13" i="115"/>
  <c r="E27" i="115"/>
  <c r="E26" i="115"/>
  <c r="E25" i="115"/>
  <c r="E22" i="115"/>
  <c r="E21" i="115"/>
  <c r="E20" i="115"/>
  <c r="E17" i="115"/>
  <c r="E16" i="115"/>
  <c r="E15" i="115"/>
  <c r="E12" i="115"/>
  <c r="E11" i="115"/>
  <c r="E10" i="115"/>
  <c r="H17" i="114"/>
  <c r="H22" i="114" s="1"/>
  <c r="H27" i="114" s="1"/>
  <c r="H21" i="114"/>
  <c r="H26" i="114" s="1"/>
  <c r="H16" i="114"/>
  <c r="H20" i="114"/>
  <c r="H25" i="114" s="1"/>
  <c r="E27" i="114"/>
  <c r="E26" i="114"/>
  <c r="E25" i="114"/>
  <c r="E22" i="114"/>
  <c r="E21" i="114"/>
  <c r="E20" i="114"/>
  <c r="E17" i="114"/>
  <c r="E16" i="114"/>
  <c r="E15" i="114"/>
  <c r="E12" i="114"/>
  <c r="E11" i="114"/>
  <c r="E10" i="114"/>
  <c r="H13" i="114"/>
  <c r="H18" i="114" s="1"/>
  <c r="H23" i="114" s="1"/>
  <c r="D13" i="111"/>
  <c r="H10" i="115"/>
  <c r="W21" i="120"/>
  <c r="W20" i="120"/>
  <c r="W17" i="120"/>
  <c r="W16" i="120"/>
  <c r="W14" i="120"/>
  <c r="W12" i="120"/>
  <c r="W11" i="120"/>
  <c r="W10" i="120"/>
  <c r="W9" i="120"/>
  <c r="W8" i="120"/>
  <c r="W7" i="120"/>
  <c r="W6" i="120"/>
  <c r="W5" i="120"/>
  <c r="W4" i="120"/>
  <c r="W3" i="120"/>
  <c r="W2" i="120"/>
  <c r="W26" i="119"/>
  <c r="W25" i="119"/>
  <c r="W24" i="119"/>
  <c r="W23" i="119"/>
  <c r="W22" i="119"/>
  <c r="W21" i="119"/>
  <c r="W20" i="119"/>
  <c r="W19" i="119"/>
  <c r="W18" i="119"/>
  <c r="W17" i="119"/>
  <c r="W16" i="119"/>
  <c r="W14" i="119"/>
  <c r="W13" i="119"/>
  <c r="W12" i="119"/>
  <c r="W11" i="119"/>
  <c r="W10" i="119"/>
  <c r="W9" i="119"/>
  <c r="W8" i="119"/>
  <c r="W7" i="119"/>
  <c r="W6" i="119"/>
  <c r="W5" i="119"/>
  <c r="W4" i="119"/>
  <c r="W3" i="119"/>
  <c r="W2" i="119"/>
  <c r="C13" i="116"/>
  <c r="C14" i="116" s="1"/>
  <c r="C15" i="116" s="1"/>
  <c r="C16" i="116" s="1"/>
  <c r="D16" i="116" s="1"/>
  <c r="C17" i="111" l="1"/>
  <c r="G16" i="111"/>
  <c r="H16" i="111"/>
  <c r="I16" i="111"/>
  <c r="D16" i="111"/>
  <c r="G15" i="111"/>
  <c r="H15" i="111"/>
  <c r="I15" i="111"/>
  <c r="G14" i="111"/>
  <c r="H14" i="111"/>
  <c r="I14" i="111"/>
  <c r="D15" i="111"/>
  <c r="E16" i="111"/>
  <c r="D14" i="111"/>
  <c r="E15" i="111"/>
  <c r="F15" i="111"/>
  <c r="E14" i="111"/>
  <c r="F14" i="111"/>
  <c r="H32" i="115"/>
  <c r="G32" i="115"/>
  <c r="F32" i="115"/>
  <c r="G31" i="115"/>
  <c r="F31" i="115"/>
  <c r="H29" i="115"/>
  <c r="G29" i="115"/>
  <c r="F29" i="115"/>
  <c r="H28" i="115"/>
  <c r="G28" i="115"/>
  <c r="F28" i="115"/>
  <c r="H31" i="115"/>
  <c r="G29" i="114"/>
  <c r="F29" i="114"/>
  <c r="G30" i="114"/>
  <c r="F30" i="114"/>
  <c r="G32" i="114"/>
  <c r="G30" i="115" s="1"/>
  <c r="F32" i="114"/>
  <c r="F30" i="115" s="1"/>
  <c r="H29" i="114"/>
  <c r="H30" i="114"/>
  <c r="H32" i="114"/>
  <c r="H31" i="114"/>
  <c r="H28" i="114"/>
  <c r="G31" i="114"/>
  <c r="F31" i="114"/>
  <c r="G28" i="114"/>
  <c r="F28" i="114"/>
  <c r="I17" i="111" l="1"/>
  <c r="H17" i="111"/>
  <c r="G17" i="111"/>
  <c r="D17" i="111"/>
  <c r="E17" i="111"/>
  <c r="F17" i="111"/>
  <c r="W22" i="120"/>
  <c r="K28" i="115" l="1"/>
  <c r="L28" i="115"/>
  <c r="J28" i="115"/>
  <c r="O28" i="115"/>
  <c r="M28" i="115"/>
  <c r="H30" i="115" l="1"/>
  <c r="N32" i="115" l="1"/>
  <c r="L32" i="115"/>
  <c r="K32" i="115"/>
  <c r="M32" i="115"/>
  <c r="I32" i="115"/>
  <c r="K32" i="114"/>
  <c r="I32" i="114"/>
  <c r="J32" i="114"/>
  <c r="S31" i="114"/>
  <c r="I31" i="114"/>
  <c r="J31" i="114"/>
  <c r="Q31" i="114"/>
  <c r="I30" i="114"/>
  <c r="K30" i="114"/>
  <c r="P30" i="114"/>
  <c r="R30" i="114"/>
  <c r="M28" i="114"/>
  <c r="N28" i="114"/>
  <c r="L28" i="114"/>
  <c r="O28" i="114"/>
  <c r="D15" i="116"/>
  <c r="D14" i="116"/>
  <c r="D13" i="116"/>
  <c r="F13" i="111"/>
  <c r="I13" i="111" l="1"/>
  <c r="K15" i="114" l="1"/>
  <c r="K10" i="114"/>
  <c r="P15" i="114" l="1"/>
  <c r="I15" i="114"/>
  <c r="R15" i="114"/>
  <c r="P10" i="114"/>
  <c r="R10" i="114"/>
  <c r="I10" i="114"/>
  <c r="D12" i="116" l="1"/>
  <c r="I29" i="114" l="1"/>
  <c r="K29" i="114"/>
  <c r="J29" i="114"/>
  <c r="Q11" i="114" l="1"/>
  <c r="G13" i="111"/>
  <c r="H13" i="111" l="1"/>
  <c r="E13" i="111"/>
  <c r="J8" i="115" l="1"/>
  <c r="K8" i="115"/>
  <c r="I10" i="115"/>
  <c r="J11" i="115"/>
  <c r="I12" i="115"/>
  <c r="K12" i="115"/>
  <c r="K13" i="115"/>
  <c r="K17" i="115"/>
  <c r="V31" i="115" l="1"/>
  <c r="W31" i="115"/>
  <c r="J31" i="115"/>
  <c r="X31" i="115"/>
  <c r="S29" i="115"/>
  <c r="T29" i="115"/>
  <c r="R29" i="115"/>
  <c r="P29" i="115"/>
  <c r="Q29" i="115"/>
  <c r="U29" i="115"/>
  <c r="I15" i="115"/>
  <c r="J13" i="115"/>
  <c r="J16" i="115"/>
  <c r="J21" i="115"/>
  <c r="T19" i="115"/>
  <c r="U19" i="115"/>
  <c r="S19" i="115"/>
  <c r="Q19" i="115"/>
  <c r="R19" i="115"/>
  <c r="I17" i="115"/>
  <c r="I20" i="115"/>
  <c r="I30" i="115"/>
  <c r="J26" i="115" l="1"/>
  <c r="I22" i="115"/>
  <c r="K22" i="115"/>
  <c r="I25" i="115"/>
  <c r="J18" i="115"/>
  <c r="K18" i="115"/>
  <c r="J23" i="115" l="1"/>
  <c r="K23" i="115"/>
  <c r="K27" i="115"/>
  <c r="I27" i="115"/>
  <c r="Q14" i="115"/>
  <c r="P19" i="115" l="1"/>
  <c r="U9" i="115" l="1"/>
  <c r="T9" i="115"/>
  <c r="S9" i="115"/>
  <c r="R9" i="115"/>
  <c r="P9" i="115"/>
  <c r="Q9" i="115"/>
  <c r="U14" i="115" l="1"/>
  <c r="T14" i="115"/>
  <c r="S14" i="115" l="1"/>
  <c r="X11" i="115" l="1"/>
  <c r="V11" i="115"/>
  <c r="I12" i="114"/>
  <c r="I11" i="114"/>
  <c r="J11" i="114"/>
  <c r="N12" i="115" l="1"/>
  <c r="M12" i="115"/>
  <c r="L12" i="115"/>
  <c r="W11" i="115"/>
  <c r="O8" i="115"/>
  <c r="M8" i="115"/>
  <c r="L8" i="115"/>
  <c r="N17" i="115" l="1"/>
  <c r="R14" i="115"/>
  <c r="P14" i="115"/>
  <c r="W16" i="115"/>
  <c r="V16" i="115"/>
  <c r="X16" i="115"/>
  <c r="L13" i="115"/>
  <c r="O13" i="115"/>
  <c r="L18" i="115"/>
  <c r="M13" i="115"/>
  <c r="L17" i="115"/>
  <c r="M17" i="115"/>
  <c r="O18" i="115" l="1"/>
  <c r="R24" i="115"/>
  <c r="U24" i="115"/>
  <c r="Q24" i="115"/>
  <c r="T24" i="115"/>
  <c r="P24" i="115"/>
  <c r="S24" i="115"/>
  <c r="M18" i="115"/>
  <c r="X21" i="115"/>
  <c r="V21" i="115"/>
  <c r="N22" i="115"/>
  <c r="L22" i="115"/>
  <c r="M22" i="115"/>
  <c r="W21" i="115"/>
  <c r="O23" i="115"/>
  <c r="M23" i="115"/>
  <c r="L23" i="115"/>
  <c r="X26" i="115" l="1"/>
  <c r="V26" i="115"/>
  <c r="W26" i="115"/>
  <c r="N27" i="115"/>
  <c r="L27" i="115"/>
  <c r="M27" i="115"/>
  <c r="J12" i="114" l="1"/>
  <c r="K12" i="114"/>
  <c r="S11" i="114"/>
  <c r="J9" i="114"/>
  <c r="K9" i="114"/>
  <c r="I9" i="114"/>
  <c r="O8" i="114"/>
  <c r="N8" i="114"/>
  <c r="M8" i="114"/>
  <c r="L8" i="114"/>
  <c r="I16" i="114" l="1"/>
  <c r="J16" i="114"/>
  <c r="Q16" i="114"/>
  <c r="N13" i="114"/>
  <c r="L13" i="114"/>
  <c r="I17" i="114"/>
  <c r="I14" i="114"/>
  <c r="K14" i="114"/>
  <c r="J14" i="114"/>
  <c r="J17" i="114"/>
  <c r="K19" i="114"/>
  <c r="I19" i="114"/>
  <c r="J19" i="114"/>
  <c r="S16" i="114"/>
  <c r="K17" i="114"/>
  <c r="S26" i="114"/>
  <c r="M13" i="114"/>
  <c r="O13" i="114"/>
  <c r="K20" i="114" l="1"/>
  <c r="I20" i="114"/>
  <c r="R20" i="114"/>
  <c r="P20" i="114"/>
  <c r="I22" i="114"/>
  <c r="I27" i="114"/>
  <c r="K22" i="114"/>
  <c r="J22" i="114"/>
  <c r="I21" i="114"/>
  <c r="J21" i="114"/>
  <c r="Q21" i="114"/>
  <c r="N18" i="114"/>
  <c r="M18" i="114"/>
  <c r="O18" i="114"/>
  <c r="L18" i="114"/>
  <c r="S21" i="114"/>
  <c r="K24" i="114"/>
  <c r="I24" i="114"/>
  <c r="J24" i="114"/>
  <c r="K25" i="114" l="1"/>
  <c r="I25" i="114"/>
  <c r="R25" i="114"/>
  <c r="P25" i="114"/>
  <c r="K27" i="114"/>
  <c r="J27" i="114"/>
  <c r="J26" i="114"/>
  <c r="Q26" i="114"/>
  <c r="I26" i="114"/>
  <c r="N23" i="114"/>
  <c r="M23" i="114"/>
  <c r="L23" i="114"/>
  <c r="O23" i="1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guxd/Gu XiaoDan(ETD)</author>
  </authors>
  <commentList>
    <comment ref="B92" authorId="0" shapeId="0" xr:uid="{00000000-0006-0000-0700-000001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 xr:uid="{00000000-0006-0000-0700-000002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 xr:uid="{00000000-0006-0000-0700-000003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 xr:uid="{00000000-0006-0000-0700-000004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 xr:uid="{00000000-0006-0000-0700-000005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 xr:uid="{00000000-0006-0000-0700-000006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 xr:uid="{00000000-0006-0000-0700-000007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<sst xmlns="http://schemas.openxmlformats.org/spreadsheetml/2006/main" count="2863" uniqueCount="855">
  <si>
    <t>ETA</t>
  </si>
  <si>
    <t>FOS</t>
  </si>
  <si>
    <t>ROTTERDAM</t>
  </si>
  <si>
    <t>FELIXSTOWE</t>
  </si>
  <si>
    <t>HAMBURG</t>
  </si>
  <si>
    <t xml:space="preserve">ANTWERP </t>
  </si>
  <si>
    <t>CLICK HERE</t>
  </si>
  <si>
    <t>BACK TO MENU</t>
  </si>
  <si>
    <t>GENOA</t>
  </si>
  <si>
    <t>BARCELONA</t>
  </si>
  <si>
    <t>VALENCIA</t>
  </si>
  <si>
    <t>PIRAEUS</t>
  </si>
  <si>
    <t>KOPER</t>
  </si>
  <si>
    <t>ALGECIRAS</t>
  </si>
  <si>
    <t>LA SPEZIA</t>
  </si>
  <si>
    <t>Remarks for closing time:</t>
  </si>
  <si>
    <t>EUROPE SERVICE</t>
  </si>
  <si>
    <t>CY at</t>
  </si>
  <si>
    <t>via Hamburg</t>
  </si>
  <si>
    <t xml:space="preserve">via Hamburg </t>
  </si>
  <si>
    <t>via Rotterdam</t>
  </si>
  <si>
    <t>GERMANY</t>
  </si>
  <si>
    <t>SWEDEN</t>
  </si>
  <si>
    <t>NORWAY</t>
  </si>
  <si>
    <t>FINLAND</t>
  </si>
  <si>
    <t>POLAND</t>
  </si>
  <si>
    <t>RUSSIA</t>
  </si>
  <si>
    <t>PORTUGAL</t>
  </si>
  <si>
    <t>CAT LAI</t>
  </si>
  <si>
    <t>VESSEL NAME</t>
  </si>
  <si>
    <t>MON</t>
  </si>
  <si>
    <t>ODESSA</t>
  </si>
  <si>
    <t>transhipment ports</t>
  </si>
  <si>
    <t>Lisbon</t>
  </si>
  <si>
    <t xml:space="preserve">TEL : 84.8.38290000        FAX : 84.8. 39307268 </t>
  </si>
  <si>
    <t>BEIRUT</t>
  </si>
  <si>
    <t>All in US$</t>
  </si>
  <si>
    <t>TRIESTE</t>
  </si>
  <si>
    <t>EUROPE via ROTTERDAM &amp; HAMBURG</t>
  </si>
  <si>
    <t>SOUTHAMPTON</t>
  </si>
  <si>
    <t>WEBSITE: WWW.COSCON.COM</t>
  </si>
  <si>
    <t>COSCO SHIPPING LINES (VIETNAM)</t>
  </si>
  <si>
    <t xml:space="preserve">SAFI TOWER, 209 NGUYEN VAN THU STREET, DISTRICT 1, HO CHI MINH CITY </t>
  </si>
  <si>
    <t>GDANSK</t>
  </si>
  <si>
    <t>Wilhelmshaven</t>
  </si>
  <si>
    <t>AEU7</t>
  </si>
  <si>
    <t>PORT SAID (W)</t>
  </si>
  <si>
    <t>CONSTANZA</t>
  </si>
  <si>
    <t>AEM3</t>
  </si>
  <si>
    <t>RIJEKA</t>
  </si>
  <si>
    <t>VENICE</t>
  </si>
  <si>
    <t>Piraeus</t>
  </si>
  <si>
    <t>Oran</t>
  </si>
  <si>
    <t>Annaba</t>
  </si>
  <si>
    <t>Port Said</t>
  </si>
  <si>
    <t>Tripoli</t>
  </si>
  <si>
    <t>Catania</t>
  </si>
  <si>
    <t>Morocco</t>
  </si>
  <si>
    <t>Casablanca</t>
  </si>
  <si>
    <t>Marin</t>
  </si>
  <si>
    <t>MADRID CY/CY ( by rail )</t>
  </si>
  <si>
    <t>Syrian</t>
  </si>
  <si>
    <t>Georgia</t>
  </si>
  <si>
    <t>Cyprus</t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</si>
  <si>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</si>
  <si>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</si>
  <si>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</si>
  <si>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</si>
  <si>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</si>
  <si>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Benghazi</t>
  </si>
  <si>
    <t>AEU3</t>
  </si>
  <si>
    <t>AEU2</t>
  </si>
  <si>
    <t>WEST BOUND Arbitraries ex Far East via EU basic ports</t>
  </si>
  <si>
    <t>Destination :</t>
  </si>
  <si>
    <t>SWITZERLAND by barge</t>
  </si>
  <si>
    <t>Valencia</t>
  </si>
  <si>
    <t>La Spezia</t>
  </si>
  <si>
    <t>CY-CY</t>
  </si>
  <si>
    <t>SUN</t>
  </si>
  <si>
    <t>non hazardous</t>
  </si>
  <si>
    <t>AEM1</t>
  </si>
  <si>
    <t>AEM2</t>
  </si>
  <si>
    <t>AEM6</t>
  </si>
  <si>
    <t>GEM</t>
  </si>
  <si>
    <t>GEM2</t>
  </si>
  <si>
    <t>IMEX</t>
  </si>
  <si>
    <t>COUNTRY</t>
  </si>
  <si>
    <t>PORT</t>
  </si>
  <si>
    <t>TERM</t>
  </si>
  <si>
    <t>T/S TERMINAL</t>
  </si>
  <si>
    <t>Algeria</t>
  </si>
  <si>
    <t>CY-FO</t>
  </si>
  <si>
    <t>PIR01</t>
  </si>
  <si>
    <t>VLC02</t>
  </si>
  <si>
    <t>VLC01/VLC02</t>
  </si>
  <si>
    <t>Skikda</t>
  </si>
  <si>
    <t>Libya</t>
  </si>
  <si>
    <t>Misurata</t>
  </si>
  <si>
    <t>Khoms</t>
  </si>
  <si>
    <t>Bulgaria</t>
  </si>
  <si>
    <t>Varna</t>
  </si>
  <si>
    <t>Malta</t>
  </si>
  <si>
    <t>Egypt</t>
  </si>
  <si>
    <t>Damietta</t>
  </si>
  <si>
    <t>MLT01</t>
  </si>
  <si>
    <t>Alexandria ( Old Port)</t>
  </si>
  <si>
    <t>PSD01/02</t>
  </si>
  <si>
    <t>Greece</t>
  </si>
  <si>
    <t>Thessaloniki</t>
  </si>
  <si>
    <t>Italy</t>
  </si>
  <si>
    <t>Milan(by rail)</t>
  </si>
  <si>
    <t>SPE01</t>
  </si>
  <si>
    <t>Naples</t>
  </si>
  <si>
    <t>Ancona</t>
  </si>
  <si>
    <t>Venice</t>
  </si>
  <si>
    <t>Ravenna</t>
  </si>
  <si>
    <t>Barcelona</t>
  </si>
  <si>
    <t>Nouadhibou</t>
  </si>
  <si>
    <t>Nouakchott</t>
  </si>
  <si>
    <t>ALG03</t>
  </si>
  <si>
    <t>Agadir</t>
  </si>
  <si>
    <t>Russia</t>
  </si>
  <si>
    <t>Novorossiysk</t>
  </si>
  <si>
    <t>Spain</t>
  </si>
  <si>
    <t>VLC01</t>
  </si>
  <si>
    <t>Santa Cruz De Tenerife</t>
  </si>
  <si>
    <t>Las Palmas</t>
  </si>
  <si>
    <t>VLC01/02</t>
  </si>
  <si>
    <t>ZARAGOZA CY/CY (by rail )</t>
  </si>
  <si>
    <t>BCN01</t>
  </si>
  <si>
    <t>Vigo</t>
  </si>
  <si>
    <t>ALG03/04</t>
  </si>
  <si>
    <t>MELILLA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</si>
  <si>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</si>
  <si>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</si>
  <si>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</si>
  <si>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</si>
  <si>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</si>
  <si>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</si>
  <si>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</si>
  <si>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</si>
  <si>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</si>
  <si>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Poti</t>
  </si>
  <si>
    <t>IST04</t>
  </si>
  <si>
    <t>Limassol</t>
  </si>
  <si>
    <t>Constantza</t>
  </si>
  <si>
    <t>CND03</t>
  </si>
  <si>
    <t xml:space="preserve">VOYAGE 
NUMBER </t>
  </si>
  <si>
    <t>CAIMEP (TCTT)</t>
  </si>
  <si>
    <t>ETD (THU)</t>
  </si>
  <si>
    <t>SI CUT OFF 10:00 TUE</t>
  </si>
  <si>
    <t>EU &amp; MED DIRECT-TCTT (PIRAEUS, HAMBURG, ROTTERDAM, ZEEBRUGGE,FELIXSTOWE)</t>
  </si>
  <si>
    <t>ETD</t>
  </si>
  <si>
    <t>AEU7 - EU &amp; MED DIRECT CAIMEP (TCTT)</t>
  </si>
  <si>
    <t>EVERY THU</t>
  </si>
  <si>
    <t>NORTH EUROPE VIA SIN ( FELIXSTOWE, HAMBURG , ROTTERDAM, ANTWERP, SOUTHAMPTON, DUNKIRK, GDANSK, ALGECIRAS/ Wilhelmshaven)</t>
  </si>
  <si>
    <t>ZEEBRUGGE</t>
  </si>
  <si>
    <t xml:space="preserve"> COSCO SHIPPING LINES (VIETNAM)</t>
  </si>
  <si>
    <t>INTENDED CONNECTING VESSEL</t>
  </si>
  <si>
    <t>SIN</t>
  </si>
  <si>
    <t>07:00 AM SUN in CAT LAI</t>
  </si>
  <si>
    <t xml:space="preserve">08:00 AM SAT in CAT LAI (SUN Feeder) </t>
  </si>
  <si>
    <t>PIRAEUS
(17days) PIR01</t>
  </si>
  <si>
    <t>ROTTERDAM
(29days) RTM06</t>
  </si>
  <si>
    <t>FELIXSTOWE
(32days) FXT02</t>
  </si>
  <si>
    <t>HAMBURG
(26days) 
HAM01</t>
  </si>
  <si>
    <t>ZEEBRUGGE
(31days) 
ZEE03</t>
  </si>
  <si>
    <r>
      <t>ICELAND</t>
    </r>
    <r>
      <rPr>
        <sz val="11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</si>
  <si>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</si>
  <si>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</si>
  <si>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t xml:space="preserve">ANR07/Antwerp - ZEE03/Zeebrugge- DUB04/Dublin - ANR07/Antwerp  </t>
  </si>
  <si>
    <t xml:space="preserve">AEM </t>
  </si>
  <si>
    <t xml:space="preserve">AGT </t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</si>
  <si>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</si>
  <si>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</si>
  <si>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</si>
  <si>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</si>
  <si>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</si>
  <si>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</si>
  <si>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</si>
  <si>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</si>
  <si>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</si>
  <si>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</si>
  <si>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</si>
  <si>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</si>
  <si>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</si>
  <si>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</si>
  <si>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</si>
  <si>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</si>
  <si>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</si>
  <si>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</si>
  <si>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</si>
  <si>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</si>
  <si>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</si>
  <si>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LE HAVRE</t>
  </si>
  <si>
    <t>DUNKIRK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</si>
  <si>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</si>
  <si>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>-</t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</si>
  <si>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</si>
  <si>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</si>
  <si>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</si>
  <si>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</si>
  <si>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</si>
  <si>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</si>
  <si>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</si>
  <si>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</si>
  <si>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</si>
  <si>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</si>
  <si>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</si>
  <si>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</si>
  <si>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</si>
  <si>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</si>
  <si>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</si>
  <si>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</si>
  <si>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</si>
  <si>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</si>
  <si>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</si>
  <si>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</si>
  <si>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</si>
  <si>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</si>
  <si>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t>ISTANBUL
(Kumport)</t>
  </si>
  <si>
    <t>EVYAP
(IZMIT)</t>
  </si>
  <si>
    <t>AEU9</t>
  </si>
  <si>
    <t>AEU1</t>
  </si>
  <si>
    <t>AEU6</t>
  </si>
  <si>
    <t>ETA POD</t>
  </si>
  <si>
    <t>MEDITERRANEAN + ADRIATIC SEA + BLACK SEA SERVICE</t>
  </si>
  <si>
    <t xml:space="preserve">NORTH EUROPE SERVICE  </t>
  </si>
  <si>
    <t>MEDITERRANEAN + ADRIATIC SEA + BLACK SEA</t>
  </si>
  <si>
    <t>MALTA
(CY-FO)</t>
  </si>
  <si>
    <t>ETA
SIN</t>
  </si>
  <si>
    <t>MED NON BASE PORTS</t>
  </si>
  <si>
    <t>MED + ADRIATIC SEA + BLACK SEA SERVICE (PIRAEUS, GENOA, FOS, MALTA, LA SPEZIA, BARCELONA,VALENCIA, PORT SAID, BEIRUT,EVYAP,CONSTANZA, ODESSA, VENICE, KOPER, TRIESTE,...)</t>
  </si>
  <si>
    <t>South Shields</t>
  </si>
  <si>
    <t>Via Algeciras</t>
  </si>
  <si>
    <t xml:space="preserve">Soedertaelje </t>
    <phoneticPr fontId="3" type="noConversion"/>
  </si>
  <si>
    <t>Gefle</t>
    <phoneticPr fontId="3" type="noConversion"/>
  </si>
  <si>
    <t>Ahus</t>
    <phoneticPr fontId="3" type="noConversion"/>
  </si>
  <si>
    <t>no standard service**</t>
    <phoneticPr fontId="3" type="noConversion"/>
  </si>
  <si>
    <t>Norrköping</t>
    <phoneticPr fontId="3" type="noConversion"/>
  </si>
  <si>
    <t>via Rotterdam</t>
    <phoneticPr fontId="3" type="noConversion"/>
  </si>
  <si>
    <t>Fredrikstad</t>
    <phoneticPr fontId="3" type="noConversion"/>
  </si>
  <si>
    <t>Larvik</t>
    <phoneticPr fontId="3" type="noConversion"/>
  </si>
  <si>
    <t>Brevik</t>
    <phoneticPr fontId="3" type="noConversion"/>
  </si>
  <si>
    <t>Haugesund</t>
    <phoneticPr fontId="3" type="noConversion"/>
  </si>
  <si>
    <t>Bergen</t>
    <phoneticPr fontId="3" type="noConversion"/>
  </si>
  <si>
    <t>Orkanger</t>
    <phoneticPr fontId="3" type="noConversion"/>
  </si>
  <si>
    <t>Aalesund</t>
    <phoneticPr fontId="3" type="noConversion"/>
  </si>
  <si>
    <t>Kemi</t>
    <phoneticPr fontId="3" type="noConversion"/>
  </si>
  <si>
    <t>Szczecin</t>
    <phoneticPr fontId="3" type="noConversion"/>
  </si>
  <si>
    <t xml:space="preserve">via Rotterdam </t>
    <phoneticPr fontId="3" type="noConversion"/>
  </si>
  <si>
    <t>Muuga(Tallin)</t>
    <phoneticPr fontId="3" type="noConversion"/>
  </si>
  <si>
    <t>Muuga(Tallin) 20‘ gross weight&gt;20 ton</t>
    <phoneticPr fontId="3" type="noConversion"/>
  </si>
  <si>
    <t>Ust-Luga</t>
    <phoneticPr fontId="3" type="noConversion"/>
  </si>
  <si>
    <t>IRELAND</t>
    <phoneticPr fontId="3" type="noConversion"/>
  </si>
  <si>
    <t>Via Southampton</t>
    <phoneticPr fontId="3" type="noConversion"/>
  </si>
  <si>
    <t>Cork</t>
    <phoneticPr fontId="3" type="noConversion"/>
  </si>
  <si>
    <t>UK</t>
    <phoneticPr fontId="3" type="noConversion"/>
  </si>
  <si>
    <t>Belfast</t>
    <phoneticPr fontId="3" type="noConversion"/>
  </si>
  <si>
    <t>via Felixstowe</t>
    <phoneticPr fontId="3" type="noConversion"/>
  </si>
  <si>
    <t>Via Rotterdam</t>
  </si>
  <si>
    <t>Grangemouth CY</t>
    <phoneticPr fontId="3" type="noConversion"/>
  </si>
  <si>
    <t>Immingham CY</t>
    <phoneticPr fontId="3" type="noConversion"/>
  </si>
  <si>
    <t xml:space="preserve">via Tangier
</t>
    <phoneticPr fontId="3" type="noConversion"/>
  </si>
  <si>
    <t>Leixoes</t>
    <phoneticPr fontId="3" type="noConversion"/>
  </si>
  <si>
    <t>SPAIN</t>
    <phoneticPr fontId="3" type="noConversion"/>
  </si>
  <si>
    <t>Via Zeebrugge</t>
    <phoneticPr fontId="3" type="noConversion"/>
  </si>
  <si>
    <t>Vigo</t>
    <phoneticPr fontId="3" type="noConversion"/>
  </si>
  <si>
    <t>Gijon</t>
    <phoneticPr fontId="3" type="noConversion"/>
  </si>
  <si>
    <t>Basel CY</t>
    <phoneticPr fontId="3" type="noConversion"/>
  </si>
  <si>
    <t>Via Antwerp</t>
  </si>
  <si>
    <t>Via Zeebrugge</t>
  </si>
  <si>
    <t>Dublin</t>
    <phoneticPr fontId="3" type="noConversion"/>
  </si>
  <si>
    <t>Gothenburg</t>
    <phoneticPr fontId="3" type="noConversion"/>
  </si>
  <si>
    <t>Helsingborg</t>
    <phoneticPr fontId="3" type="noConversion"/>
  </si>
  <si>
    <t>Klaipeda</t>
    <phoneticPr fontId="3" type="noConversion"/>
  </si>
  <si>
    <t>Antwerp</t>
    <phoneticPr fontId="3" type="noConversion"/>
  </si>
  <si>
    <t>Southampton</t>
    <phoneticPr fontId="3" type="noConversion"/>
  </si>
  <si>
    <t>Korea Via SOU</t>
    <phoneticPr fontId="3" type="noConversion"/>
  </si>
  <si>
    <t>ST Petersburg CTSP LED08</t>
    <phoneticPr fontId="3" type="noConversion"/>
  </si>
  <si>
    <t>ST Petersburg CFP LED40</t>
    <phoneticPr fontId="3" type="noConversion"/>
  </si>
  <si>
    <t>Kaliningrad  KGD02</t>
    <phoneticPr fontId="3" type="noConversion"/>
  </si>
  <si>
    <t>Riga</t>
    <phoneticPr fontId="3" type="noConversion"/>
  </si>
  <si>
    <t>PIR01</t>
    <phoneticPr fontId="9" type="noConversion"/>
  </si>
  <si>
    <t>Port Said (West)</t>
    <phoneticPr fontId="9" type="noConversion"/>
  </si>
  <si>
    <t>Port Said (East)</t>
    <phoneticPr fontId="9" type="noConversion"/>
  </si>
  <si>
    <t>CY-FO</t>
    <phoneticPr fontId="9" type="noConversion"/>
  </si>
  <si>
    <t>PSD01</t>
    <phoneticPr fontId="9" type="noConversion"/>
  </si>
  <si>
    <t>Rubiera(by rail)</t>
    <phoneticPr fontId="9" type="noConversion"/>
  </si>
  <si>
    <t>SPE01</t>
    <phoneticPr fontId="9" type="noConversion"/>
  </si>
  <si>
    <t>Padova(by rail)</t>
    <phoneticPr fontId="9" type="noConversion"/>
  </si>
  <si>
    <t>Bologna(by rail)</t>
    <phoneticPr fontId="9" type="noConversion"/>
  </si>
  <si>
    <t>Genoa</t>
    <phoneticPr fontId="9" type="noConversion"/>
  </si>
  <si>
    <t>Livorno</t>
    <phoneticPr fontId="9" type="noConversion"/>
  </si>
  <si>
    <t>Bari</t>
    <phoneticPr fontId="9" type="noConversion"/>
  </si>
  <si>
    <t>Salerno</t>
    <phoneticPr fontId="9" type="noConversion"/>
  </si>
  <si>
    <t>PIR01</t>
    <phoneticPr fontId="12" type="noConversion"/>
  </si>
  <si>
    <t>Mauritania</t>
    <phoneticPr fontId="9" type="noConversion"/>
  </si>
  <si>
    <t>VLC01</t>
    <phoneticPr fontId="9" type="noConversion"/>
  </si>
  <si>
    <t>Tangier</t>
    <phoneticPr fontId="9" type="noConversion"/>
  </si>
  <si>
    <t>Fuerteventura</t>
    <phoneticPr fontId="9" type="noConversion"/>
  </si>
  <si>
    <t>Barcelona</t>
    <phoneticPr fontId="9" type="noConversion"/>
  </si>
  <si>
    <t>VLC01/BCN01</t>
    <phoneticPr fontId="9" type="noConversion"/>
  </si>
  <si>
    <t>Arrecife</t>
    <phoneticPr fontId="9" type="noConversion"/>
  </si>
  <si>
    <t>Algecirus</t>
  </si>
  <si>
    <t>ALG03</t>
    <phoneticPr fontId="9" type="noConversion"/>
  </si>
  <si>
    <t>Portugal</t>
    <phoneticPr fontId="9" type="noConversion"/>
  </si>
  <si>
    <t>Leixoes</t>
    <phoneticPr fontId="9" type="noConversion"/>
  </si>
  <si>
    <t>Non-Direct calling ports in Europe</t>
    <phoneticPr fontId="3" type="noConversion"/>
  </si>
  <si>
    <t>AEU1</t>
    <phoneticPr fontId="3" type="noConversion"/>
  </si>
  <si>
    <t>AEU2</t>
    <phoneticPr fontId="3" type="noConversion"/>
  </si>
  <si>
    <t>AEU3</t>
    <phoneticPr fontId="3" type="noConversion"/>
  </si>
  <si>
    <t>AEU5</t>
    <phoneticPr fontId="3" type="noConversion"/>
  </si>
  <si>
    <t>AEU6</t>
    <phoneticPr fontId="3" type="noConversion"/>
  </si>
  <si>
    <t>AEU7</t>
    <phoneticPr fontId="3" type="noConversion"/>
  </si>
  <si>
    <t>AEU9</t>
    <phoneticPr fontId="3" type="noConversion"/>
  </si>
  <si>
    <t>EPIC1</t>
    <phoneticPr fontId="3" type="noConversion"/>
  </si>
  <si>
    <t>EPIC2</t>
    <phoneticPr fontId="3" type="noConversion"/>
  </si>
  <si>
    <t>EPIC3(IEX)</t>
    <phoneticPr fontId="3" type="noConversion"/>
  </si>
  <si>
    <t>Via Rotterdam</t>
    <phoneticPr fontId="3" type="noConversion"/>
  </si>
  <si>
    <t>Bremerhaven</t>
    <phoneticPr fontId="3" type="noConversion"/>
  </si>
  <si>
    <t>via Wilhelmshaven</t>
    <phoneticPr fontId="3" type="noConversion"/>
  </si>
  <si>
    <t>Bremen</t>
    <phoneticPr fontId="3" type="noConversion"/>
  </si>
  <si>
    <t>Duisburg</t>
    <phoneticPr fontId="3" type="noConversion"/>
  </si>
  <si>
    <t>via Zeebrugge</t>
    <phoneticPr fontId="3" type="noConversion"/>
  </si>
  <si>
    <t>Neuss CY upto 16.5t to gross by rail</t>
    <phoneticPr fontId="3" type="noConversion"/>
  </si>
  <si>
    <t>Neuss CY 20t upto 32t to gross by rail</t>
    <phoneticPr fontId="3" type="noConversion"/>
  </si>
  <si>
    <t>NETHERLAND</t>
    <phoneticPr fontId="3" type="noConversion"/>
  </si>
  <si>
    <t>Moerdijk</t>
    <phoneticPr fontId="3" type="noConversion"/>
  </si>
  <si>
    <t>Venlo CY</t>
    <phoneticPr fontId="3" type="noConversion"/>
  </si>
  <si>
    <t xml:space="preserve">Amsterdam CY </t>
    <phoneticPr fontId="3" type="noConversion"/>
  </si>
  <si>
    <t>DENMARK</t>
    <phoneticPr fontId="3" type="noConversion"/>
  </si>
  <si>
    <t xml:space="preserve">via Hamburg </t>
    <phoneticPr fontId="3" type="noConversion"/>
  </si>
  <si>
    <t>no standard service*</t>
    <phoneticPr fontId="3" type="noConversion"/>
  </si>
  <si>
    <t>via Hamburg</t>
    <phoneticPr fontId="3" type="noConversion"/>
  </si>
  <si>
    <t>via Hamburg</t>
    <phoneticPr fontId="3" type="noConversion"/>
  </si>
  <si>
    <t>Copenhagen</t>
    <phoneticPr fontId="3" type="noConversion"/>
  </si>
  <si>
    <t>Aarhus</t>
    <phoneticPr fontId="3" type="noConversion"/>
  </si>
  <si>
    <t>Fredericia</t>
    <phoneticPr fontId="3" type="noConversion"/>
  </si>
  <si>
    <t>Kalundborg</t>
    <phoneticPr fontId="3" type="noConversion"/>
  </si>
  <si>
    <t>Copenhagen 20‘ gross weight&gt;20 ton</t>
    <phoneticPr fontId="3" type="noConversion"/>
  </si>
  <si>
    <t>Aarhus 20‘ gross weight&gt;20 ton</t>
    <phoneticPr fontId="3" type="noConversion"/>
  </si>
  <si>
    <t>Fredericia 20‘ gross weight&gt;20 ton</t>
    <phoneticPr fontId="3" type="noConversion"/>
  </si>
  <si>
    <t>Kalundborg 20‘ gross weight&gt;20 ton</t>
    <phoneticPr fontId="3" type="noConversion"/>
  </si>
  <si>
    <t>Stockholm</t>
    <phoneticPr fontId="3" type="noConversion"/>
  </si>
  <si>
    <t>Moss</t>
    <phoneticPr fontId="3" type="noConversion"/>
  </si>
  <si>
    <t>Kristiansand</t>
    <phoneticPr fontId="3" type="noConversion"/>
  </si>
  <si>
    <t>Tananger</t>
    <phoneticPr fontId="3" type="noConversion"/>
  </si>
  <si>
    <t>Floroe</t>
    <phoneticPr fontId="3" type="noConversion"/>
  </si>
  <si>
    <t>Maaloey</t>
    <phoneticPr fontId="3" type="noConversion"/>
  </si>
  <si>
    <t>Gjemnes/Hoegset</t>
    <phoneticPr fontId="3" type="noConversion"/>
  </si>
  <si>
    <t>Rauma</t>
    <phoneticPr fontId="3" type="noConversion"/>
  </si>
  <si>
    <t>Oulu</t>
    <phoneticPr fontId="3" type="noConversion"/>
  </si>
  <si>
    <t>Via Gdansk</t>
    <phoneticPr fontId="3" type="noConversion"/>
  </si>
  <si>
    <t>ESTONIA</t>
    <phoneticPr fontId="3" type="noConversion"/>
  </si>
  <si>
    <t>via Le Havre</t>
    <phoneticPr fontId="3" type="noConversion"/>
  </si>
  <si>
    <t>via Antwerp</t>
    <phoneticPr fontId="3" type="noConversion"/>
  </si>
  <si>
    <t>Lisbon</t>
    <phoneticPr fontId="3" type="noConversion"/>
  </si>
  <si>
    <t>Via Algeciras</t>
    <phoneticPr fontId="3" type="noConversion"/>
  </si>
  <si>
    <t>Bilbao</t>
    <phoneticPr fontId="3" type="noConversion"/>
  </si>
  <si>
    <t>Reykjavik</t>
    <phoneticPr fontId="3" type="noConversion"/>
  </si>
  <si>
    <t>Oslo</t>
    <phoneticPr fontId="3" type="noConversion"/>
  </si>
  <si>
    <t>via Gdansk</t>
    <phoneticPr fontId="3" type="noConversion"/>
  </si>
  <si>
    <t>Kotka</t>
    <phoneticPr fontId="3" type="noConversion"/>
  </si>
  <si>
    <t>Gdynia(GDY01 only)</t>
    <phoneticPr fontId="3" type="noConversion"/>
  </si>
  <si>
    <t>ST Petersburg BRONKA LED41</t>
    <phoneticPr fontId="3" type="noConversion"/>
  </si>
  <si>
    <t>via Hamburg</t>
    <phoneticPr fontId="3" type="noConversion"/>
  </si>
  <si>
    <t>ST Petersburg  FCT LED01</t>
    <phoneticPr fontId="3" type="noConversion"/>
  </si>
  <si>
    <t>Helsinki</t>
    <phoneticPr fontId="3" type="noConversion"/>
  </si>
  <si>
    <t>AEU6</t>
    <phoneticPr fontId="9" type="noConversion"/>
  </si>
  <si>
    <t>Piraeus</t>
    <phoneticPr fontId="9" type="noConversion"/>
  </si>
  <si>
    <t>Alger</t>
    <phoneticPr fontId="9" type="noConversion"/>
  </si>
  <si>
    <t>Piraeus</t>
    <phoneticPr fontId="9" type="noConversion"/>
  </si>
  <si>
    <t>PIR01</t>
    <phoneticPr fontId="9" type="noConversion"/>
  </si>
  <si>
    <t>Malta</t>
    <phoneticPr fontId="9" type="noConversion"/>
  </si>
  <si>
    <t>GEO01/04</t>
    <phoneticPr fontId="9" type="noConversion"/>
  </si>
  <si>
    <t xml:space="preserve">Vado Ligure </t>
    <phoneticPr fontId="9" type="noConversion"/>
  </si>
  <si>
    <t>CY-CY</t>
    <phoneticPr fontId="9" type="noConversion"/>
  </si>
  <si>
    <t>Genoa</t>
    <phoneticPr fontId="9" type="noConversion"/>
  </si>
  <si>
    <t>GEO01</t>
    <phoneticPr fontId="9" type="noConversion"/>
  </si>
  <si>
    <t>Albania</t>
    <phoneticPr fontId="9" type="noConversion"/>
  </si>
  <si>
    <t>Durres</t>
    <phoneticPr fontId="9" type="noConversion"/>
  </si>
  <si>
    <t>VLC01</t>
    <phoneticPr fontId="9" type="noConversion"/>
  </si>
  <si>
    <t>Lisbon</t>
    <phoneticPr fontId="9" type="noConversion"/>
  </si>
  <si>
    <t>PIR01</t>
    <phoneticPr fontId="9" type="noConversion"/>
  </si>
  <si>
    <t>Constantza</t>
    <phoneticPr fontId="9" type="noConversion"/>
  </si>
  <si>
    <t>Moldova</t>
    <phoneticPr fontId="9" type="noConversion"/>
  </si>
  <si>
    <t>Giurgiulesti</t>
    <phoneticPr fontId="9" type="noConversion"/>
  </si>
  <si>
    <t>CY-FO</t>
    <phoneticPr fontId="9" type="noConversion"/>
  </si>
  <si>
    <t>Romania</t>
    <phoneticPr fontId="9" type="noConversion"/>
  </si>
  <si>
    <t>Bucharest</t>
    <phoneticPr fontId="9" type="noConversion"/>
  </si>
  <si>
    <t>SANTA LOUKIA</t>
  </si>
  <si>
    <t>CSCL LIMA</t>
  </si>
  <si>
    <t>CAPE FAWLEY</t>
  </si>
  <si>
    <t>CAIMEP (CMIT)</t>
  </si>
  <si>
    <t>ETD (FRI)</t>
  </si>
  <si>
    <t>EVERY FRI</t>
  </si>
  <si>
    <t>VALENCIA
(36days) FXT02</t>
  </si>
  <si>
    <t>BLANK SAILING</t>
  </si>
  <si>
    <t>HANSA OSTERBURG</t>
  </si>
  <si>
    <t>FEEDER
(VTS - IHX - VSX)</t>
  </si>
  <si>
    <t>021W</t>
  </si>
  <si>
    <t>AEU7 - EU &amp; MED DIRECT CAIMEP (Gemalink)</t>
  </si>
  <si>
    <t>Svc</t>
  </si>
  <si>
    <t>Vsl</t>
  </si>
  <si>
    <t>Vsl Name</t>
  </si>
  <si>
    <t>Vsl Operator</t>
  </si>
  <si>
    <t>OA Common Code</t>
  </si>
  <si>
    <t>Voy</t>
  </si>
  <si>
    <t>Dir</t>
  </si>
  <si>
    <t>Stop Seq.</t>
  </si>
  <si>
    <t>Facility</t>
  </si>
  <si>
    <t>Facility Name</t>
  </si>
  <si>
    <t>Port</t>
  </si>
  <si>
    <t>Call No.</t>
  </si>
  <si>
    <t>Call Sign</t>
  </si>
  <si>
    <t>Arr.Ext.Voy.Ref</t>
  </si>
  <si>
    <t>Dep.Ext.Voy.Ref</t>
  </si>
  <si>
    <t>Berth Number</t>
  </si>
  <si>
    <t>Berth LTA(LTB)</t>
  </si>
  <si>
    <t>Berth LTD</t>
  </si>
  <si>
    <t>Proforma Port Stay</t>
  </si>
  <si>
    <t>Berth ETA(ETB)</t>
  </si>
  <si>
    <t>Berth ATA(ATB)</t>
  </si>
  <si>
    <t>Berth ETD</t>
  </si>
  <si>
    <t>EMC</t>
  </si>
  <si>
    <t>NEU7</t>
  </si>
  <si>
    <t>W</t>
  </si>
  <si>
    <t>5</t>
  </si>
  <si>
    <t>SIN02</t>
  </si>
  <si>
    <t>Pasir Panjang Terminal</t>
  </si>
  <si>
    <t>1</t>
  </si>
  <si>
    <t/>
  </si>
  <si>
    <t>15h</t>
  </si>
  <si>
    <t>15 Sep 2022 17:00</t>
  </si>
  <si>
    <t>NN</t>
  </si>
  <si>
    <t>CC</t>
  </si>
  <si>
    <t>-3</t>
  </si>
  <si>
    <t>2</t>
  </si>
  <si>
    <t>16 Sep 2022 01:00</t>
  </si>
  <si>
    <t>14 Sep 2022 13:00</t>
  </si>
  <si>
    <t>Y</t>
  </si>
  <si>
    <t>LL</t>
  </si>
  <si>
    <t>0</t>
  </si>
  <si>
    <t>22 Sep 2022 23:00</t>
  </si>
  <si>
    <t>21 Sep 2022 16:00</t>
  </si>
  <si>
    <t>016</t>
  </si>
  <si>
    <t>06 Oct 2022 15:00</t>
  </si>
  <si>
    <t>06 Oct 2022 23:00</t>
  </si>
  <si>
    <t>05 Oct 2022 16:00</t>
  </si>
  <si>
    <t>LTD</t>
  </si>
  <si>
    <t>204S</t>
  </si>
  <si>
    <t>036S</t>
  </si>
  <si>
    <t>143S</t>
  </si>
  <si>
    <t>OOLU</t>
  </si>
  <si>
    <t>023</t>
  </si>
  <si>
    <t>023W</t>
  </si>
  <si>
    <t>24h</t>
  </si>
  <si>
    <t>COSU</t>
  </si>
  <si>
    <t>CMA</t>
  </si>
  <si>
    <t>009</t>
  </si>
  <si>
    <t>20h</t>
  </si>
  <si>
    <t>NAV</t>
  </si>
  <si>
    <t>CMA CGM JEAN MERMOZ</t>
  </si>
  <si>
    <t>017</t>
  </si>
  <si>
    <t>6</t>
  </si>
  <si>
    <t>9HA4798</t>
  </si>
  <si>
    <t>0FLDFW1MA</t>
  </si>
  <si>
    <t>29 Oct 2022 18:00</t>
  </si>
  <si>
    <t>30 Oct 2022 14:00</t>
  </si>
  <si>
    <t>05 Nov 2022 18:00</t>
  </si>
  <si>
    <t>RXJ</t>
  </si>
  <si>
    <t>CMA CGM TROCADERO</t>
  </si>
  <si>
    <t>006</t>
  </si>
  <si>
    <t>FMOL</t>
  </si>
  <si>
    <t>0FLDBW1MA</t>
  </si>
  <si>
    <t>06 Nov 2022 14:00</t>
  </si>
  <si>
    <t>13 Nov 2022 10:00</t>
  </si>
  <si>
    <t>14 Nov 2022 10:00</t>
  </si>
  <si>
    <t>021</t>
  </si>
  <si>
    <t>Q8W</t>
  </si>
  <si>
    <t>CSCL GLOBE</t>
  </si>
  <si>
    <t>053</t>
  </si>
  <si>
    <t>VRNU2</t>
  </si>
  <si>
    <t>053W</t>
  </si>
  <si>
    <t>019</t>
  </si>
  <si>
    <t>019W</t>
  </si>
  <si>
    <t>05 Nov 2022 20:00</t>
  </si>
  <si>
    <t>031</t>
  </si>
  <si>
    <t>23h</t>
  </si>
  <si>
    <t>NG4</t>
  </si>
  <si>
    <t>APL MERLION</t>
  </si>
  <si>
    <t>034</t>
  </si>
  <si>
    <t>S6NV</t>
  </si>
  <si>
    <t>0FMBDW1MA</t>
  </si>
  <si>
    <t>04 Nov 2022 21:00</t>
  </si>
  <si>
    <t>045</t>
  </si>
  <si>
    <t>018</t>
  </si>
  <si>
    <t>066</t>
  </si>
  <si>
    <t>7</t>
  </si>
  <si>
    <t>066W</t>
  </si>
  <si>
    <t>050W</t>
  </si>
  <si>
    <t>032</t>
  </si>
  <si>
    <t>8</t>
  </si>
  <si>
    <t>NZN</t>
  </si>
  <si>
    <t>CMA CGM EVERGLADE</t>
  </si>
  <si>
    <t>004</t>
  </si>
  <si>
    <t>FMPS</t>
  </si>
  <si>
    <t>16h</t>
  </si>
  <si>
    <t>14h</t>
  </si>
  <si>
    <t>024</t>
  </si>
  <si>
    <t>SINAR SUNDA</t>
  </si>
  <si>
    <t>BLANK</t>
  </si>
  <si>
    <t>CSH</t>
  </si>
  <si>
    <t>COSCO SHIPPING GALAXY</t>
  </si>
  <si>
    <t>VRSJ9</t>
  </si>
  <si>
    <t>016W</t>
  </si>
  <si>
    <t>10 Nov 2022 05:00</t>
  </si>
  <si>
    <t>11 Nov 2022 05:00</t>
  </si>
  <si>
    <t>CSG</t>
  </si>
  <si>
    <t>COSCO SHIPPING NEBULA</t>
  </si>
  <si>
    <t>VRRW8</t>
  </si>
  <si>
    <t>17 Nov 2022 05:00</t>
  </si>
  <si>
    <t>18 Nov 2022 05:00</t>
  </si>
  <si>
    <t>OJP</t>
  </si>
  <si>
    <t>OOCL JAPAN</t>
  </si>
  <si>
    <t>VRQX5</t>
  </si>
  <si>
    <t>024W</t>
  </si>
  <si>
    <t>24 Nov 2022 05:00</t>
  </si>
  <si>
    <t>25 Nov 2022 05:00</t>
  </si>
  <si>
    <t>CND</t>
  </si>
  <si>
    <t>COSCO SHIPPING PISCES</t>
  </si>
  <si>
    <t>VRSG2</t>
  </si>
  <si>
    <t>08 Dec 2022 05:00</t>
  </si>
  <si>
    <t>09 Dec 2022 05:00</t>
  </si>
  <si>
    <t>NQ3</t>
  </si>
  <si>
    <t>OOCL SCANDINAVIA</t>
  </si>
  <si>
    <t>VRRB8</t>
  </si>
  <si>
    <t>15 Dec 2022 05:00</t>
  </si>
  <si>
    <t>16 Dec 2022 05:00</t>
  </si>
  <si>
    <t>10 Nov 2022 22:00</t>
  </si>
  <si>
    <t>12 Nov 2022 04:00</t>
  </si>
  <si>
    <t>R9K</t>
  </si>
  <si>
    <t>CMA CGM SORBONNE</t>
  </si>
  <si>
    <t>FMPF</t>
  </si>
  <si>
    <t>0FLDHW1MA</t>
  </si>
  <si>
    <t>12 Nov 2022 18:00</t>
  </si>
  <si>
    <t>13 Nov 2022 14:00</t>
  </si>
  <si>
    <t>20 Nov 2022 22:00</t>
  </si>
  <si>
    <t>21 Nov 2022 22:00</t>
  </si>
  <si>
    <t>NWD</t>
  </si>
  <si>
    <t>CMA CGM CHAMPS ELYSEES</t>
  </si>
  <si>
    <t>FLZF</t>
  </si>
  <si>
    <t>0FLDJW1MA</t>
  </si>
  <si>
    <t>19 Nov 2022 18:00</t>
  </si>
  <si>
    <t>20 Nov 2022 14:00</t>
  </si>
  <si>
    <t>27 Nov 2022 10:00</t>
  </si>
  <si>
    <t>28 Nov 2022 10:00</t>
  </si>
  <si>
    <t>NXV</t>
  </si>
  <si>
    <t>CMA CGM LOUVRE</t>
  </si>
  <si>
    <t>008</t>
  </si>
  <si>
    <t>FMMY</t>
  </si>
  <si>
    <t>0FLDNW1MA</t>
  </si>
  <si>
    <t>26 Nov 2022 18:00</t>
  </si>
  <si>
    <t>27 Nov 2022 14:00</t>
  </si>
  <si>
    <t>04 Dec 2022 10:00</t>
  </si>
  <si>
    <t>05 Dec 2022 10:00</t>
  </si>
  <si>
    <t>13 Nov 2022 07:00</t>
  </si>
  <si>
    <t>14 Nov 2022 07:00</t>
  </si>
  <si>
    <t>12 Nov 2022 22:00</t>
  </si>
  <si>
    <t>13 Nov 2022 18:00</t>
  </si>
  <si>
    <t>CSD</t>
  </si>
  <si>
    <t>COSCO SHIPPING VIRGO</t>
  </si>
  <si>
    <t>VRRT2</t>
  </si>
  <si>
    <t>20 Nov 2022 07:00</t>
  </si>
  <si>
    <t>21 Nov 2022 07:00</t>
  </si>
  <si>
    <t>20 Nov 2022 01:00</t>
  </si>
  <si>
    <t>20 Nov 2022 21:00</t>
  </si>
  <si>
    <t>CNC</t>
  </si>
  <si>
    <t>COSCO SHIPPING SCORPIO</t>
  </si>
  <si>
    <t>020</t>
  </si>
  <si>
    <t>VRRX5</t>
  </si>
  <si>
    <t>020W</t>
  </si>
  <si>
    <t>27 Nov 2022 07:00</t>
  </si>
  <si>
    <t>28 Nov 2022 07:00</t>
  </si>
  <si>
    <t>CSF</t>
  </si>
  <si>
    <t>COSCO SHIPPING UNIVERSE</t>
  </si>
  <si>
    <t>VRRP4</t>
  </si>
  <si>
    <t>11 Dec 2022 07:00</t>
  </si>
  <si>
    <t>12 Dec 2022 07:00</t>
  </si>
  <si>
    <t>08 Nov 2022 11:00</t>
  </si>
  <si>
    <t>09 Nov 2022 10:00</t>
  </si>
  <si>
    <t>Q9Y</t>
  </si>
  <si>
    <t>CMA CGM BOUGAINVILLE</t>
  </si>
  <si>
    <t>9HA5334</t>
  </si>
  <si>
    <t>0FMBHW1MA</t>
  </si>
  <si>
    <t>11 Nov 2022 21:00</t>
  </si>
  <si>
    <t>12 Nov 2022 20:00</t>
  </si>
  <si>
    <t>15 Nov 2022 04:00</t>
  </si>
  <si>
    <t>16 Nov 2022 03:00</t>
  </si>
  <si>
    <t>R2M</t>
  </si>
  <si>
    <t>CMA CGM BENJAMIN FRANKLIN</t>
  </si>
  <si>
    <t>403</t>
  </si>
  <si>
    <t>9HA5008</t>
  </si>
  <si>
    <t>0FMBJW1MA</t>
  </si>
  <si>
    <t>18 Nov 2022 21:00</t>
  </si>
  <si>
    <t>19 Nov 2022 20:00</t>
  </si>
  <si>
    <t>20 Nov 2022 04:00</t>
  </si>
  <si>
    <t>21 Nov 2022 03:00</t>
  </si>
  <si>
    <t>NN1</t>
  </si>
  <si>
    <t>APL TEMASEK</t>
  </si>
  <si>
    <t>S6LT9</t>
  </si>
  <si>
    <t>0FMBFW1MA</t>
  </si>
  <si>
    <t>25 Nov 2022 21:00</t>
  </si>
  <si>
    <t>26 Nov 2022 20:00</t>
  </si>
  <si>
    <t>27 Nov 2022 08:00</t>
  </si>
  <si>
    <t>NM7</t>
  </si>
  <si>
    <t>APL CHANGI</t>
  </si>
  <si>
    <t>S6LT7</t>
  </si>
  <si>
    <t>0FMBNW1MA</t>
  </si>
  <si>
    <t>02 Dec 2022 21:00</t>
  </si>
  <si>
    <t>03 Dec 2022 20:00</t>
  </si>
  <si>
    <t>04 Dec 2022 21:00</t>
  </si>
  <si>
    <t>05 Dec 2022 20:00</t>
  </si>
  <si>
    <t>NKI</t>
  </si>
  <si>
    <t>EVER GOVERN</t>
  </si>
  <si>
    <t>014</t>
  </si>
  <si>
    <t>HPUI</t>
  </si>
  <si>
    <t>0628-014W</t>
  </si>
  <si>
    <t>10 Nov 2022 00:00</t>
  </si>
  <si>
    <t>10 Nov 2022 15:00</t>
  </si>
  <si>
    <t>10 Nov 2022 01:00</t>
  </si>
  <si>
    <t>10 Nov 2022 16:00</t>
  </si>
  <si>
    <t>QSQ</t>
  </si>
  <si>
    <t>THALASSA TYHI</t>
  </si>
  <si>
    <t>042</t>
  </si>
  <si>
    <t>D5QZ3</t>
  </si>
  <si>
    <t>0629-041W</t>
  </si>
  <si>
    <t>17 Nov 2022 00:00</t>
  </si>
  <si>
    <t>17 Nov 2022 15:00</t>
  </si>
  <si>
    <t>17 Nov 2022 01:00</t>
  </si>
  <si>
    <t>18 Nov 2022 01:00</t>
  </si>
  <si>
    <t>NGV</t>
  </si>
  <si>
    <t>EVER GENTLE</t>
  </si>
  <si>
    <t>D5TG9</t>
  </si>
  <si>
    <t>0630-016W</t>
  </si>
  <si>
    <t>24 Nov 2022 00:00</t>
  </si>
  <si>
    <t>24 Nov 2022 15:00</t>
  </si>
  <si>
    <t>24 Nov 2022 01:00</t>
  </si>
  <si>
    <t>25 Nov 2022 01:00</t>
  </si>
  <si>
    <t>NLM</t>
  </si>
  <si>
    <t>EVER GREET</t>
  </si>
  <si>
    <t>013</t>
  </si>
  <si>
    <t>3FLF4</t>
  </si>
  <si>
    <t>0631-013W</t>
  </si>
  <si>
    <t>01 Dec 2022 00:00</t>
  </si>
  <si>
    <t>01 Dec 2022 15:00</t>
  </si>
  <si>
    <t>QSP</t>
  </si>
  <si>
    <t>THALASSA MANA</t>
  </si>
  <si>
    <t>D5QY9</t>
  </si>
  <si>
    <t>0632-041W</t>
  </si>
  <si>
    <t>08 Dec 2022 00:00</t>
  </si>
  <si>
    <t>08 Dec 2022 15:00</t>
  </si>
  <si>
    <t>QEV</t>
  </si>
  <si>
    <t>EVER LEGION</t>
  </si>
  <si>
    <t>048</t>
  </si>
  <si>
    <t>9V9725</t>
  </si>
  <si>
    <t>0567-048W</t>
  </si>
  <si>
    <t>07 Nov 2022 02:00</t>
  </si>
  <si>
    <t>07 Nov 2022 22:00</t>
  </si>
  <si>
    <t>08 Nov 2022 22:00</t>
  </si>
  <si>
    <t>09 Nov 2022 14:00</t>
  </si>
  <si>
    <t>SVE</t>
  </si>
  <si>
    <t>CSCL VENUS</t>
  </si>
  <si>
    <t>VRIE8</t>
  </si>
  <si>
    <t>14 Nov 2022 02:00</t>
  </si>
  <si>
    <t>14 Nov 2022 22:00</t>
  </si>
  <si>
    <t>13 Nov 2022 20:00</t>
  </si>
  <si>
    <t>CJA</t>
  </si>
  <si>
    <t>COSCO SHIPPING HIMALAYAS</t>
  </si>
  <si>
    <t>VRQX8</t>
  </si>
  <si>
    <t>034W</t>
  </si>
  <si>
    <t>21 Nov 2022 02:00</t>
  </si>
  <si>
    <t>SVW</t>
  </si>
  <si>
    <t>CSCL JUPITER</t>
  </si>
  <si>
    <t>079</t>
  </si>
  <si>
    <t>VRIL4</t>
  </si>
  <si>
    <t>079W</t>
  </si>
  <si>
    <t>05 Dec 2022 02:00</t>
  </si>
  <si>
    <t>05 Dec 2022 22:00</t>
  </si>
  <si>
    <t>QMW</t>
  </si>
  <si>
    <t>THALASSA ELPIDA</t>
  </si>
  <si>
    <t>5LBY2</t>
  </si>
  <si>
    <t>0572-043W</t>
  </si>
  <si>
    <t>12 Dec 2022 02:00</t>
  </si>
  <si>
    <t>12 Dec 2022 22:00</t>
  </si>
  <si>
    <t>4</t>
  </si>
  <si>
    <t>0MEDJW1MA</t>
  </si>
  <si>
    <t>10 Nov 2022 12:00</t>
  </si>
  <si>
    <t>11 Nov 2022 08:00</t>
  </si>
  <si>
    <t>11 Nov 2022 18:00</t>
  </si>
  <si>
    <t>M99</t>
  </si>
  <si>
    <t>CMA CGM INTEGRITY</t>
  </si>
  <si>
    <t>9HA5503</t>
  </si>
  <si>
    <t>0MEDLW1MA</t>
  </si>
  <si>
    <t>17 Nov 2022 12:00</t>
  </si>
  <si>
    <t>18 Nov 2022 08:00</t>
  </si>
  <si>
    <t>21 Nov 2022 01:00</t>
  </si>
  <si>
    <t>NJ4</t>
  </si>
  <si>
    <t>OOCL FRANCE</t>
  </si>
  <si>
    <t>VRLQ4</t>
  </si>
  <si>
    <t>24 Nov 2022 12:00</t>
  </si>
  <si>
    <t>25 Nov 2022 08:00</t>
  </si>
  <si>
    <t>NXX</t>
  </si>
  <si>
    <t>CMA CGM SCANDOLA</t>
  </si>
  <si>
    <t>9HA5325</t>
  </si>
  <si>
    <t>0MEDPW1MA</t>
  </si>
  <si>
    <t>01 Dec 2022 12:00</t>
  </si>
  <si>
    <t>02 Dec 2022 08:00</t>
  </si>
  <si>
    <t>NWK</t>
  </si>
  <si>
    <t>CMA CGM HOPE</t>
  </si>
  <si>
    <t>9HA5466</t>
  </si>
  <si>
    <t>0MEDRW1MA</t>
  </si>
  <si>
    <t>08 Dec 2022 12:00</t>
  </si>
  <si>
    <t>09 Dec 2022 08:00</t>
  </si>
  <si>
    <t>N8J</t>
  </si>
  <si>
    <t>CMA CGM JACQUES JOSEPH</t>
  </si>
  <si>
    <t>028</t>
  </si>
  <si>
    <t>9HA4667</t>
  </si>
  <si>
    <t>0BXDPW1MA</t>
  </si>
  <si>
    <t>11 Nov 2022 20:00</t>
  </si>
  <si>
    <t>12 Nov 2022 12:00</t>
  </si>
  <si>
    <t>QZG</t>
  </si>
  <si>
    <t>CMA CGM VOLGA</t>
  </si>
  <si>
    <t>037</t>
  </si>
  <si>
    <t>9HA3846</t>
  </si>
  <si>
    <t>0BXDTW1MA</t>
  </si>
  <si>
    <t>25 Nov 2022 20:00</t>
  </si>
  <si>
    <t>26 Nov 2022 12:00</t>
  </si>
  <si>
    <t>26 Nov 2022 00:00</t>
  </si>
  <si>
    <t>26 Nov 2022 16:00</t>
  </si>
  <si>
    <t>R6W</t>
  </si>
  <si>
    <t>CMA CGM MISSISSIPPI</t>
  </si>
  <si>
    <t>D5QE3</t>
  </si>
  <si>
    <t>0BXDXW1MA</t>
  </si>
  <si>
    <t>09 Dec 2022 20:00</t>
  </si>
  <si>
    <t>10 Dec 2022 12:00</t>
  </si>
  <si>
    <t>QQJ</t>
  </si>
  <si>
    <t>EVER LIBERAL</t>
  </si>
  <si>
    <t>051</t>
  </si>
  <si>
    <t>2HDG2</t>
  </si>
  <si>
    <t>051W</t>
  </si>
  <si>
    <t>13 Nov 2022 11:00</t>
  </si>
  <si>
    <t>14 Nov 2022 01:00</t>
  </si>
  <si>
    <t>15 Nov 2022 18:00</t>
  </si>
  <si>
    <t>16 Nov 2022 08:00</t>
  </si>
  <si>
    <t>QZJ</t>
  </si>
  <si>
    <t>CMA CGM THAMES</t>
  </si>
  <si>
    <t>9HA3851</t>
  </si>
  <si>
    <t>0BEDTW1MA</t>
  </si>
  <si>
    <t>04 Dec 2022 11:00</t>
  </si>
  <si>
    <t>05 Dec 2022 01:00</t>
  </si>
  <si>
    <t>RR8</t>
  </si>
  <si>
    <t>NUMBER 9</t>
  </si>
  <si>
    <t>157</t>
  </si>
  <si>
    <t>3ESV7</t>
  </si>
  <si>
    <t>004W</t>
  </si>
  <si>
    <t>11 Dec 2022 11:00</t>
  </si>
  <si>
    <t>12 Dec 2022 01:00</t>
  </si>
  <si>
    <t>SIN (2 days)</t>
  </si>
  <si>
    <t>045W</t>
  </si>
  <si>
    <t>EVER GIVEN</t>
  </si>
  <si>
    <t>022W</t>
  </si>
  <si>
    <t>CSCL SATURN</t>
  </si>
  <si>
    <t>076W</t>
  </si>
  <si>
    <t>COSCO MALAYSIA</t>
  </si>
  <si>
    <t>092W</t>
  </si>
  <si>
    <t>TBA</t>
  </si>
  <si>
    <t>CSCL MARS</t>
  </si>
  <si>
    <t>089S</t>
  </si>
  <si>
    <t>130S</t>
  </si>
  <si>
    <t>209S</t>
  </si>
  <si>
    <t>148S</t>
  </si>
  <si>
    <t>090S</t>
  </si>
  <si>
    <t>131S</t>
  </si>
  <si>
    <t>210S</t>
  </si>
  <si>
    <t>149S</t>
  </si>
  <si>
    <t>045S</t>
  </si>
  <si>
    <t>OOCL UNITED KINGDOM</t>
  </si>
  <si>
    <t>OOCL GERMANY</t>
  </si>
  <si>
    <t>026W</t>
  </si>
  <si>
    <t>OOCL HONG KONG</t>
  </si>
  <si>
    <t>COSCO SHIPPING STAR</t>
  </si>
  <si>
    <t>0636-016W</t>
  </si>
  <si>
    <t>EVER GLOBE</t>
  </si>
  <si>
    <t>0637-014W</t>
  </si>
  <si>
    <t>EVER GIFTED</t>
  </si>
  <si>
    <t>0638-017W</t>
  </si>
  <si>
    <t>EVER GENIUS</t>
  </si>
  <si>
    <t>0639-019W</t>
  </si>
  <si>
    <t>APL FULLERTON</t>
  </si>
  <si>
    <t>0FMBRW1MA</t>
  </si>
  <si>
    <t>CMA CGM VASCO DE GAMA</t>
  </si>
  <si>
    <t>0FMBVW1MA</t>
  </si>
  <si>
    <t>CMA CGM GEORG FORSTER</t>
  </si>
  <si>
    <t>0FMBXW1MA</t>
  </si>
  <si>
    <t>CMA CGM ANTOINE DE SAINT EXUPERY</t>
  </si>
  <si>
    <t>0FLDLW1MA</t>
  </si>
  <si>
    <t>CMA CGM LOUIS BLERIOT</t>
  </si>
  <si>
    <t>0FLDXW1MA</t>
  </si>
  <si>
    <t>CMA CGM PALAIS ROYAL</t>
  </si>
  <si>
    <t>0FLDTW1MA</t>
  </si>
  <si>
    <t>CMA CGM CONCORDE</t>
  </si>
  <si>
    <t>0FLDVW1MA</t>
  </si>
  <si>
    <t>COSCO SHIPPING SOLAR</t>
  </si>
  <si>
    <t>COSCO SHIPPING LEO</t>
  </si>
  <si>
    <t>COSCO SHIPPING LIBRA</t>
  </si>
  <si>
    <t>046S</t>
  </si>
  <si>
    <t>047S</t>
  </si>
  <si>
    <t>048S</t>
  </si>
  <si>
    <t>COSCO SHIPPING SAGITTARIUS</t>
  </si>
  <si>
    <t>OOCL MALAYSIA</t>
  </si>
  <si>
    <t>CMA CGM GALAPAGOS</t>
  </si>
  <si>
    <t>0MEE1W1MA</t>
  </si>
  <si>
    <t>CMA CGM DIGNITY</t>
  </si>
  <si>
    <t>0MEE3W1MA</t>
  </si>
  <si>
    <t>CMA CGM PRIDE</t>
  </si>
  <si>
    <t>0MEE5W1MA</t>
  </si>
  <si>
    <t>CMA CGM TANYA</t>
  </si>
  <si>
    <t>0BXE5W1MA</t>
  </si>
  <si>
    <t>JOHANNA SCHULTE</t>
  </si>
  <si>
    <t>012W</t>
  </si>
  <si>
    <t>CMA CGM LISA MARIE</t>
  </si>
  <si>
    <t>0BXE9W1MA</t>
  </si>
  <si>
    <t>EVER LEADING</t>
  </si>
  <si>
    <t>061W</t>
  </si>
  <si>
    <t>APL CHONGQING</t>
  </si>
  <si>
    <t>0BEE5W1MA</t>
  </si>
  <si>
    <t>052W</t>
  </si>
  <si>
    <t>THESEUS</t>
  </si>
  <si>
    <t>0576-030W</t>
  </si>
  <si>
    <t>THALASSA PATRIS</t>
  </si>
  <si>
    <t>0577-044W</t>
  </si>
  <si>
    <t>067W</t>
  </si>
  <si>
    <r>
      <t xml:space="preserve">For rate inquiries, please contact : </t>
    </r>
    <r>
      <rPr>
        <b/>
        <u/>
        <sz val="12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</si>
  <si>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2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</si>
  <si>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6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</si>
  <si>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6"/>
        <color indexed="12"/>
        <rFont val="Arial"/>
        <family val="2"/>
      </rPr>
      <t>sgn.oth.cus@coscon.com</t>
    </r>
  </si>
  <si>
    <t>ABOVE SAILING SCHEDULE IS SUBJECT TO CHANGE WITH /WITHOUT PRIOR NOTICE</t>
  </si>
  <si>
    <r>
      <rPr>
        <b/>
        <sz val="12"/>
        <color rgb="FFFF0000"/>
        <rFont val="Arial"/>
        <family val="2"/>
      </rPr>
      <t>19:00 TUE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</si>
  <si>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rPr>
        <b/>
        <sz val="12"/>
        <color rgb="FFFF0000"/>
        <rFont val="Arial"/>
        <family val="2"/>
      </rPr>
      <t>21:00 WED</t>
    </r>
    <r>
      <rPr>
        <b/>
        <sz val="12"/>
        <color rgb="FF0000FF"/>
        <rFont val="Arial"/>
        <family val="2"/>
      </rPr>
      <t xml:space="preserve"> at GML</t>
    </r>
  </si>
  <si>
    <r>
      <t xml:space="preserve">SI/VGM CUT OFF </t>
    </r>
    <r>
      <rPr>
        <b/>
        <sz val="12"/>
        <color rgb="FFFF0000"/>
        <rFont val="Arial"/>
        <family val="2"/>
      </rPr>
      <t>10:00 MON</t>
    </r>
  </si>
  <si>
    <r>
      <rPr>
        <b/>
        <sz val="12"/>
        <color indexed="10"/>
        <rFont val="Arial"/>
        <family val="2"/>
      </rPr>
      <t>01:00 AM</t>
    </r>
    <r>
      <rPr>
        <b/>
        <sz val="12"/>
        <color indexed="12"/>
        <rFont val="Arial"/>
        <family val="2"/>
      </rPr>
      <t xml:space="preserve"> WED at, PHUC LONG, DONG NAI, CATLAI, TANAMEXCO, TAN CANG LONG BINH, SOWATCO, CAT LAI GIANG NAM, PHUOC LONG 3, TRANSIMEX, SOTRANS</t>
    </r>
  </si>
  <si>
    <r>
      <rPr>
        <b/>
        <sz val="12"/>
        <color indexed="10"/>
        <rFont val="Arial"/>
        <family val="2"/>
      </rPr>
      <t>01:00 AM</t>
    </r>
    <r>
      <rPr>
        <b/>
        <sz val="12"/>
        <color indexed="12"/>
        <rFont val="Arial"/>
        <family val="2"/>
      </rPr>
      <t xml:space="preserve"> THU at TCTT</t>
    </r>
  </si>
  <si>
    <t>070W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</si>
</sst>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9" formatCode="[$-409]d/mmm;@"/>
    <numFmt numFmtId="170" formatCode="[$€-2]\ #,##0"/>
    <numFmt numFmtId="171" formatCode="[$€-2]\ #,##0;[Red]\-[$€-2]\ #,##0"/>
    <numFmt numFmtId="172" formatCode="000&quot;S&quot;"/>
    <numFmt numFmtId="173" formatCode="[$-14809]dd/mm/yyyy;@"/>
    <numFmt numFmtId="174" formatCode="0000&quot;S&quot;"/>
    <numFmt numFmtId="175" formatCode="_ * #,##0_ ;_ * \-#,##0_ ;_ * &quot;-&quot;_ ;_ @_ "/>
  </numFmts>
  <fonts count="150">
    <font>
      <sz val="12"/>
      <name val=".VnTime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.VnTim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trike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6"/>
      <name val="Arial"/>
      <family val="2"/>
    </font>
    <font>
      <b/>
      <u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sz val="11"/>
      <color theme="9" tint="-0.249977111117893"/>
      <name val="Arial"/>
      <family val="2"/>
    </font>
    <font>
      <b/>
      <u/>
      <sz val="11"/>
      <color rgb="FFFF00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sz val="12"/>
      <color rgb="FF0000FF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name val="SimSun"/>
    </font>
    <font>
      <sz val="11"/>
      <color rgb="FFFF0000"/>
      <name val="Times New Roman"/>
      <family val="1"/>
    </font>
    <font>
      <sz val="22"/>
      <name val="Arial"/>
      <family val="2"/>
    </font>
    <font>
      <b/>
      <sz val="22"/>
      <color indexed="1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i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rgb="FF0000FF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6"/>
      <color indexed="10"/>
      <name val="Arial"/>
      <family val="2"/>
    </font>
    <font>
      <b/>
      <sz val="12"/>
      <color rgb="FF006600"/>
      <name val="Arial"/>
      <family val="2"/>
    </font>
    <font>
      <i/>
      <u/>
      <sz val="12"/>
      <color indexed="8"/>
      <name val="Arial"/>
      <family val="2"/>
    </font>
    <font>
      <b/>
      <sz val="12"/>
      <color rgb="FF00B0F0"/>
      <name val="Arial"/>
      <family val="2"/>
    </font>
    <font>
      <sz val="12"/>
      <color rgb="FF000000"/>
      <name val="Arial"/>
      <family val="2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i/>
      <u/>
      <sz val="12"/>
      <color indexed="10"/>
      <name val="Arial"/>
      <family val="2"/>
    </font>
    <font>
      <sz val="12"/>
      <color theme="0" tint="-4.9989318521683403E-2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FF0066"/>
      <name val="Arial"/>
      <family val="2"/>
    </font>
    <font>
      <b/>
      <sz val="12"/>
      <color rgb="FF008000"/>
      <name val="Arial"/>
      <family val="2"/>
    </font>
    <font>
      <b/>
      <sz val="22"/>
      <color indexed="12"/>
      <name val="Arial"/>
      <family val="2"/>
    </font>
    <font>
      <b/>
      <u/>
      <sz val="12"/>
      <color theme="8" tint="-0.249977111117893"/>
      <name val="Arial"/>
      <family val="2"/>
    </font>
    <font>
      <b/>
      <sz val="12"/>
      <color indexed="60"/>
      <name val="Arial"/>
      <family val="2"/>
    </font>
    <font>
      <b/>
      <sz val="12"/>
      <color rgb="FF000000"/>
      <name val="Arial"/>
      <family val="2"/>
    </font>
    <font>
      <sz val="12"/>
      <color rgb="FFC00000"/>
      <name val="Arial"/>
      <family val="2"/>
    </font>
    <font>
      <sz val="12"/>
      <color rgb="FFC00000"/>
      <name val="Wingdings"/>
      <charset val="2"/>
    </font>
    <font>
      <b/>
      <u/>
      <sz val="16"/>
      <color indexed="8"/>
      <name val="Arial"/>
      <family val="2"/>
    </font>
    <font>
      <i/>
      <u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theme="0" tint="-4.9989318521683403E-2"/>
      <name val="Arial"/>
      <family val="2"/>
    </font>
    <font>
      <b/>
      <sz val="16"/>
      <color theme="9" tint="-0.499984740745262"/>
      <name val="Arial"/>
      <family val="2"/>
    </font>
    <font>
      <sz val="16"/>
      <name val=".VnTime"/>
      <family val="2"/>
    </font>
    <font>
      <b/>
      <sz val="16"/>
      <color rgb="FF00B0F0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6"/>
      <color rgb="FF7030A0"/>
      <name val="Arial"/>
      <family val="2"/>
    </font>
    <font>
      <sz val="16"/>
      <color rgb="FF000000"/>
      <name val="Arial"/>
      <family val="2"/>
    </font>
    <font>
      <b/>
      <sz val="16"/>
      <color indexed="14"/>
      <name val="Arial"/>
      <family val="2"/>
    </font>
    <font>
      <b/>
      <u/>
      <sz val="16"/>
      <color indexed="12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2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22"/>
      <name val="Arial"/>
      <family val="2"/>
    </font>
    <font>
      <b/>
      <sz val="12"/>
      <color theme="8" tint="-0.499984740745262"/>
      <name val="Arial"/>
      <family val="2"/>
    </font>
    <font>
      <sz val="12"/>
      <name val="SimSun"/>
    </font>
  </fonts>
  <fills count="6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lightUp"/>
    </fill>
    <fill>
      <patternFill patternType="lightDown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solid">
        <fgColor theme="4" tint="0.79998168889431442"/>
        <bgColor indexed="9"/>
      </patternFill>
    </fill>
    <fill>
      <patternFill patternType="lightDown">
        <fgColor auto="1"/>
        <bgColor theme="0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3"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167" fontId="29" fillId="0" borderId="0"/>
    <xf numFmtId="167" fontId="29" fillId="0" borderId="0"/>
    <xf numFmtId="167" fontId="2" fillId="0" borderId="0"/>
    <xf numFmtId="167" fontId="30" fillId="0" borderId="0"/>
    <xf numFmtId="0" fontId="17" fillId="0" borderId="0"/>
    <xf numFmtId="0" fontId="24" fillId="0" borderId="0"/>
    <xf numFmtId="0" fontId="3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69" fontId="27" fillId="0" borderId="0"/>
    <xf numFmtId="170" fontId="51" fillId="0" borderId="0"/>
    <xf numFmtId="0" fontId="5" fillId="0" borderId="0"/>
    <xf numFmtId="0" fontId="27" fillId="0" borderId="0"/>
    <xf numFmtId="0" fontId="18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22" borderId="2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6" fillId="4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0" borderId="1" applyNumberFormat="0" applyAlignment="0" applyProtection="0">
      <alignment vertical="center"/>
    </xf>
    <xf numFmtId="0" fontId="44" fillId="2" borderId="1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169" fontId="18" fillId="0" borderId="0"/>
    <xf numFmtId="0" fontId="26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6" fillId="42" borderId="0" applyNumberFormat="0" applyBorder="0" applyAlignment="0" applyProtection="0">
      <alignment vertical="center"/>
    </xf>
    <xf numFmtId="0" fontId="43" fillId="43" borderId="55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8" fillId="0" borderId="0"/>
    <xf numFmtId="0" fontId="25" fillId="3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25" fillId="39" borderId="0" applyNumberFormat="0" applyBorder="0" applyAlignment="0" applyProtection="0"/>
    <xf numFmtId="0" fontId="26" fillId="44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33" fillId="44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169" fontId="1" fillId="0" borderId="0"/>
    <xf numFmtId="0" fontId="40" fillId="0" borderId="56" applyNumberFormat="0" applyFill="0" applyAlignment="0" applyProtection="0">
      <alignment vertical="center"/>
    </xf>
    <xf numFmtId="174" fontId="18" fillId="0" borderId="0"/>
    <xf numFmtId="174" fontId="18" fillId="0" borderId="0"/>
    <xf numFmtId="0" fontId="1" fillId="0" borderId="0"/>
    <xf numFmtId="0" fontId="18" fillId="0" borderId="0"/>
    <xf numFmtId="167" fontId="2" fillId="0" borderId="0"/>
    <xf numFmtId="0" fontId="25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0" fontId="31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33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8" fillId="0" borderId="0"/>
    <xf numFmtId="0" fontId="18" fillId="0" borderId="0"/>
    <xf numFmtId="173" fontId="18" fillId="0" borderId="0"/>
    <xf numFmtId="0" fontId="43" fillId="43" borderId="60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9" fillId="58" borderId="2" applyNumberFormat="0" applyAlignment="0" applyProtection="0">
      <alignment vertical="center"/>
    </xf>
    <xf numFmtId="0" fontId="26" fillId="59" borderId="57" applyNumberFormat="0" applyFont="0" applyAlignment="0" applyProtection="0">
      <alignment vertical="center"/>
    </xf>
    <xf numFmtId="0" fontId="44" fillId="41" borderId="55" applyNumberFormat="0" applyAlignment="0" applyProtection="0">
      <alignment vertical="center"/>
    </xf>
    <xf numFmtId="0" fontId="45" fillId="43" borderId="58" applyNumberFormat="0" applyAlignment="0" applyProtection="0">
      <alignment vertical="center"/>
    </xf>
    <xf numFmtId="0" fontId="1" fillId="0" borderId="0"/>
    <xf numFmtId="175" fontId="1" fillId="0" borderId="0" applyFont="0" applyFill="0" applyBorder="0" applyAlignment="0" applyProtection="0"/>
    <xf numFmtId="0" fontId="115" fillId="0" borderId="0">
      <alignment vertical="center"/>
    </xf>
    <xf numFmtId="175" fontId="114" fillId="0" borderId="0" applyFont="0" applyFill="0" applyBorder="0" applyAlignment="0" applyProtection="0"/>
    <xf numFmtId="175" fontId="114" fillId="0" borderId="0" applyFont="0" applyFill="0" applyBorder="0" applyAlignment="0" applyProtection="0"/>
    <xf numFmtId="0" fontId="114" fillId="0" borderId="0"/>
    <xf numFmtId="0" fontId="114" fillId="0" borderId="0"/>
    <xf numFmtId="0" fontId="27" fillId="0" borderId="0"/>
    <xf numFmtId="0" fontId="27" fillId="0" borderId="0"/>
    <xf numFmtId="0" fontId="27" fillId="0" borderId="0"/>
    <xf numFmtId="0" fontId="40" fillId="0" borderId="61" applyNumberFormat="0" applyFill="0" applyAlignment="0" applyProtection="0">
      <alignment vertical="center"/>
    </xf>
    <xf numFmtId="0" fontId="26" fillId="59" borderId="62" applyNumberFormat="0" applyFont="0" applyAlignment="0" applyProtection="0">
      <alignment vertical="center"/>
    </xf>
    <xf numFmtId="0" fontId="44" fillId="41" borderId="60" applyNumberFormat="0" applyAlignment="0" applyProtection="0">
      <alignment vertical="center"/>
    </xf>
    <xf numFmtId="0" fontId="45" fillId="43" borderId="63" applyNumberFormat="0" applyAlignment="0" applyProtection="0">
      <alignment vertical="center"/>
    </xf>
  </cellStyleXfs>
  <cellXfs count="636">
    <xf numFmtId="0" fontId="0" fillId="0" borderId="0" xfId="0"/>
    <xf numFmtId="0" fontId="14" fillId="0" borderId="0" xfId="23" applyFont="1" applyAlignment="1">
      <alignment vertical="center"/>
    </xf>
    <xf numFmtId="0" fontId="6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1" fillId="0" borderId="15" xfId="0" applyFont="1" applyBorder="1"/>
    <xf numFmtId="0" fontId="11" fillId="0" borderId="16" xfId="0" applyFont="1" applyBorder="1"/>
    <xf numFmtId="0" fontId="6" fillId="24" borderId="16" xfId="0" applyFont="1" applyFill="1" applyBorder="1"/>
    <xf numFmtId="0" fontId="48" fillId="24" borderId="0" xfId="0" applyFont="1" applyFill="1"/>
    <xf numFmtId="0" fontId="11" fillId="0" borderId="17" xfId="0" applyFont="1" applyBorder="1"/>
    <xf numFmtId="0" fontId="11" fillId="0" borderId="0" xfId="0" applyFont="1"/>
    <xf numFmtId="0" fontId="11" fillId="24" borderId="0" xfId="0" applyFont="1" applyFill="1"/>
    <xf numFmtId="0" fontId="11" fillId="0" borderId="18" xfId="0" applyFont="1" applyBorder="1"/>
    <xf numFmtId="0" fontId="11" fillId="0" borderId="19" xfId="0" applyFont="1" applyBorder="1"/>
    <xf numFmtId="0" fontId="11" fillId="24" borderId="19" xfId="0" applyFont="1" applyFill="1" applyBorder="1"/>
    <xf numFmtId="0" fontId="8" fillId="0" borderId="20" xfId="0" applyFont="1" applyBorder="1"/>
    <xf numFmtId="0" fontId="49" fillId="0" borderId="0" xfId="0" applyFont="1"/>
    <xf numFmtId="0" fontId="8" fillId="0" borderId="0" xfId="0" applyFont="1"/>
    <xf numFmtId="0" fontId="48" fillId="0" borderId="0" xfId="0" applyFont="1"/>
    <xf numFmtId="0" fontId="8" fillId="26" borderId="20" xfId="0" applyFont="1" applyFill="1" applyBorder="1"/>
    <xf numFmtId="0" fontId="52" fillId="0" borderId="0" xfId="25" applyFont="1" applyAlignment="1">
      <alignment horizontal="center"/>
    </xf>
    <xf numFmtId="0" fontId="66" fillId="26" borderId="0" xfId="0" applyFont="1" applyFill="1" applyAlignment="1">
      <alignment vertical="center"/>
    </xf>
    <xf numFmtId="0" fontId="8" fillId="0" borderId="16" xfId="0" applyFont="1" applyBorder="1"/>
    <xf numFmtId="0" fontId="8" fillId="0" borderId="19" xfId="0" applyFont="1" applyBorder="1"/>
    <xf numFmtId="0" fontId="4" fillId="0" borderId="0" xfId="23" applyFont="1"/>
    <xf numFmtId="0" fontId="4" fillId="0" borderId="0" xfId="23" applyFont="1" applyAlignment="1">
      <alignment horizontal="center"/>
    </xf>
    <xf numFmtId="0" fontId="4" fillId="0" borderId="0" xfId="23" applyFont="1" applyAlignment="1">
      <alignment horizontal="right"/>
    </xf>
    <xf numFmtId="0" fontId="12" fillId="0" borderId="0" xfId="23" applyFont="1"/>
    <xf numFmtId="0" fontId="57" fillId="0" borderId="0" xfId="23" applyFont="1"/>
    <xf numFmtId="0" fontId="15" fillId="0" borderId="0" xfId="23" applyFont="1"/>
    <xf numFmtId="0" fontId="58" fillId="0" borderId="0" xfId="23" applyFont="1" applyAlignment="1">
      <alignment horizontal="center"/>
    </xf>
    <xf numFmtId="0" fontId="13" fillId="0" borderId="0" xfId="23" applyFont="1" applyAlignment="1">
      <alignment horizontal="left"/>
    </xf>
    <xf numFmtId="0" fontId="13" fillId="0" borderId="0" xfId="23" applyFont="1" applyAlignment="1">
      <alignment horizontal="center"/>
    </xf>
    <xf numFmtId="0" fontId="4" fillId="0" borderId="0" xfId="0" applyFont="1" applyAlignment="1">
      <alignment horizontal="right"/>
    </xf>
    <xf numFmtId="0" fontId="67" fillId="0" borderId="0" xfId="20" applyFont="1" applyFill="1" applyAlignment="1" applyProtection="1"/>
    <xf numFmtId="0" fontId="15" fillId="0" borderId="0" xfId="0" applyFont="1"/>
    <xf numFmtId="0" fontId="68" fillId="0" borderId="0" xfId="0" applyFont="1"/>
    <xf numFmtId="0" fontId="68" fillId="0" borderId="0" xfId="0" applyFont="1" applyAlignment="1">
      <alignment horizontal="right"/>
    </xf>
    <xf numFmtId="0" fontId="68" fillId="0" borderId="0" xfId="23" applyFont="1" applyAlignment="1">
      <alignment horizontal="center"/>
    </xf>
    <xf numFmtId="0" fontId="68" fillId="0" borderId="0" xfId="23" applyFont="1"/>
    <xf numFmtId="0" fontId="59" fillId="0" borderId="0" xfId="20" applyFont="1" applyFill="1" applyAlignment="1" applyProtection="1"/>
    <xf numFmtId="0" fontId="15" fillId="0" borderId="0" xfId="0" applyFont="1" applyAlignment="1">
      <alignment horizontal="right"/>
    </xf>
    <xf numFmtId="0" fontId="58" fillId="0" borderId="0" xfId="0" applyFont="1"/>
    <xf numFmtId="0" fontId="4" fillId="0" borderId="0" xfId="0" applyFont="1"/>
    <xf numFmtId="0" fontId="13" fillId="0" borderId="0" xfId="23" applyFont="1"/>
    <xf numFmtId="0" fontId="58" fillId="0" borderId="0" xfId="28" applyFont="1" applyAlignment="1">
      <alignment horizontal="left" vertical="center"/>
    </xf>
    <xf numFmtId="0" fontId="15" fillId="0" borderId="0" xfId="23" applyFont="1" applyAlignment="1">
      <alignment vertical="center"/>
    </xf>
    <xf numFmtId="1" fontId="61" fillId="0" borderId="0" xfId="28" applyNumberFormat="1" applyFont="1" applyAlignment="1">
      <alignment horizontal="left" vertical="center"/>
    </xf>
    <xf numFmtId="0" fontId="16" fillId="0" borderId="0" xfId="28" applyFont="1" applyAlignment="1">
      <alignment vertical="center"/>
    </xf>
    <xf numFmtId="0" fontId="58" fillId="0" borderId="0" xfId="28" applyFont="1" applyAlignment="1">
      <alignment vertical="center"/>
    </xf>
    <xf numFmtId="0" fontId="16" fillId="0" borderId="0" xfId="26" applyFont="1" applyAlignment="1">
      <alignment horizontal="left" vertical="center"/>
    </xf>
    <xf numFmtId="0" fontId="16" fillId="0" borderId="0" xfId="26" applyFont="1" applyAlignment="1">
      <alignment vertical="center"/>
    </xf>
    <xf numFmtId="0" fontId="62" fillId="0" borderId="0" xfId="26" applyFont="1" applyAlignment="1">
      <alignment vertical="center"/>
    </xf>
    <xf numFmtId="0" fontId="63" fillId="0" borderId="0" xfId="26" applyFont="1" applyAlignment="1">
      <alignment vertical="center"/>
    </xf>
    <xf numFmtId="0" fontId="63" fillId="0" borderId="0" xfId="28" applyFont="1" applyAlignment="1">
      <alignment vertical="center"/>
    </xf>
    <xf numFmtId="0" fontId="62" fillId="0" borderId="0" xfId="28" applyFont="1" applyAlignment="1">
      <alignment horizontal="right" vertical="center"/>
    </xf>
    <xf numFmtId="0" fontId="13" fillId="0" borderId="0" xfId="26" applyFont="1" applyAlignment="1">
      <alignment vertical="center"/>
    </xf>
    <xf numFmtId="0" fontId="16" fillId="0" borderId="0" xfId="26" applyFont="1" applyAlignment="1">
      <alignment horizontal="right" vertical="center"/>
    </xf>
    <xf numFmtId="1" fontId="15" fillId="0" borderId="0" xfId="28" applyNumberFormat="1" applyFont="1" applyAlignment="1">
      <alignment horizontal="left" vertical="center"/>
    </xf>
    <xf numFmtId="0" fontId="15" fillId="0" borderId="0" xfId="28" applyFont="1" applyAlignment="1">
      <alignment vertical="center"/>
    </xf>
    <xf numFmtId="16" fontId="16" fillId="0" borderId="0" xfId="28" quotePrefix="1" applyNumberFormat="1" applyFont="1" applyAlignment="1">
      <alignment horizontal="center" vertical="center"/>
    </xf>
    <xf numFmtId="16" fontId="16" fillId="0" borderId="0" xfId="28" applyNumberFormat="1" applyFont="1" applyAlignment="1">
      <alignment horizontal="center" vertical="center"/>
    </xf>
    <xf numFmtId="0" fontId="14" fillId="0" borderId="0" xfId="0" applyFont="1"/>
    <xf numFmtId="0" fontId="14" fillId="0" borderId="0" xfId="26" applyFont="1" applyAlignment="1">
      <alignment vertical="center"/>
    </xf>
    <xf numFmtId="0" fontId="14" fillId="0" borderId="0" xfId="28" applyFont="1" applyAlignment="1">
      <alignment vertical="center"/>
    </xf>
    <xf numFmtId="16" fontId="60" fillId="0" borderId="0" xfId="23" applyNumberFormat="1" applyFont="1" applyAlignment="1">
      <alignment horizontal="center"/>
    </xf>
    <xf numFmtId="0" fontId="21" fillId="0" borderId="0" xfId="28" applyFont="1" applyAlignment="1">
      <alignment vertical="center"/>
    </xf>
    <xf numFmtId="0" fontId="10" fillId="0" borderId="0" xfId="28" applyFont="1" applyAlignment="1">
      <alignment horizontal="right" vertical="center"/>
    </xf>
    <xf numFmtId="16" fontId="10" fillId="0" borderId="0" xfId="28" quotePrefix="1" applyNumberFormat="1" applyFont="1" applyAlignment="1">
      <alignment horizontal="center" vertical="center"/>
    </xf>
    <xf numFmtId="16" fontId="10" fillId="0" borderId="0" xfId="28" applyNumberFormat="1" applyFont="1" applyAlignment="1">
      <alignment horizontal="center" vertical="center"/>
    </xf>
    <xf numFmtId="0" fontId="10" fillId="0" borderId="0" xfId="26" applyFont="1" applyAlignment="1">
      <alignment horizontal="left" vertical="center"/>
    </xf>
    <xf numFmtId="0" fontId="10" fillId="0" borderId="0" xfId="26" applyFont="1" applyAlignment="1">
      <alignment vertical="center"/>
    </xf>
    <xf numFmtId="16" fontId="55" fillId="0" borderId="0" xfId="23" applyNumberFormat="1" applyFont="1" applyAlignment="1">
      <alignment horizontal="center"/>
    </xf>
    <xf numFmtId="0" fontId="10" fillId="0" borderId="0" xfId="23" applyFont="1" applyAlignment="1">
      <alignment horizontal="left"/>
    </xf>
    <xf numFmtId="0" fontId="21" fillId="0" borderId="0" xfId="28" applyFont="1" applyAlignment="1">
      <alignment horizontal="left" vertical="center"/>
    </xf>
    <xf numFmtId="0" fontId="10" fillId="0" borderId="0" xfId="23" applyFont="1"/>
    <xf numFmtId="0" fontId="4" fillId="0" borderId="0" xfId="25" applyFont="1"/>
    <xf numFmtId="0" fontId="23" fillId="0" borderId="0" xfId="25" applyFont="1" applyAlignment="1">
      <alignment horizontal="center"/>
    </xf>
    <xf numFmtId="0" fontId="20" fillId="0" borderId="0" xfId="25" applyFont="1"/>
    <xf numFmtId="166" fontId="23" fillId="0" borderId="0" xfId="24" applyNumberFormat="1" applyFont="1" applyAlignment="1">
      <alignment horizontal="center"/>
    </xf>
    <xf numFmtId="0" fontId="20" fillId="0" borderId="0" xfId="24" applyFont="1"/>
    <xf numFmtId="0" fontId="23" fillId="0" borderId="0" xfId="24" applyFont="1" applyAlignment="1">
      <alignment horizontal="centerContinuous"/>
    </xf>
    <xf numFmtId="0" fontId="20" fillId="0" borderId="0" xfId="24" applyFont="1" applyAlignment="1">
      <alignment horizontal="centerContinuous"/>
    </xf>
    <xf numFmtId="0" fontId="23" fillId="0" borderId="0" xfId="24" applyFont="1" applyAlignment="1">
      <alignment horizontal="center"/>
    </xf>
    <xf numFmtId="0" fontId="8" fillId="0" borderId="0" xfId="23" applyFont="1"/>
    <xf numFmtId="0" fontId="71" fillId="0" borderId="0" xfId="23" applyFont="1" applyAlignment="1">
      <alignment vertical="center"/>
    </xf>
    <xf numFmtId="16" fontId="6" fillId="0" borderId="0" xfId="28" quotePrefix="1" applyNumberFormat="1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6" fillId="29" borderId="23" xfId="0" applyFont="1" applyFill="1" applyBorder="1" applyAlignment="1">
      <alignment horizontal="center" vertical="center" wrapText="1" readingOrder="1"/>
    </xf>
    <xf numFmtId="0" fontId="76" fillId="29" borderId="23" xfId="0" applyFont="1" applyFill="1" applyBorder="1" applyAlignment="1">
      <alignment horizontal="left" vertical="center" wrapText="1" readingOrder="1"/>
    </xf>
    <xf numFmtId="0" fontId="79" fillId="30" borderId="24" xfId="0" applyFont="1" applyFill="1" applyBorder="1" applyAlignment="1">
      <alignment horizontal="center" vertical="center" wrapText="1" readingOrder="1"/>
    </xf>
    <xf numFmtId="0" fontId="79" fillId="30" borderId="24" xfId="0" applyFont="1" applyFill="1" applyBorder="1" applyAlignment="1">
      <alignment horizontal="left" vertical="center" wrapText="1" readingOrder="1"/>
    </xf>
    <xf numFmtId="0" fontId="79" fillId="0" borderId="25" xfId="0" applyFont="1" applyBorder="1" applyAlignment="1">
      <alignment horizontal="center" vertical="center" wrapText="1" readingOrder="1"/>
    </xf>
    <xf numFmtId="0" fontId="79" fillId="0" borderId="25" xfId="0" applyFont="1" applyBorder="1" applyAlignment="1">
      <alignment horizontal="left" vertical="center" wrapText="1" readingOrder="1"/>
    </xf>
    <xf numFmtId="0" fontId="79" fillId="30" borderId="25" xfId="0" applyFont="1" applyFill="1" applyBorder="1" applyAlignment="1">
      <alignment horizontal="center" vertical="center" wrapText="1" readingOrder="1"/>
    </xf>
    <xf numFmtId="0" fontId="79" fillId="30" borderId="25" xfId="0" applyFont="1" applyFill="1" applyBorder="1" applyAlignment="1">
      <alignment horizontal="left" vertical="center" wrapText="1" readingOrder="1"/>
    </xf>
    <xf numFmtId="0" fontId="80" fillId="26" borderId="0" xfId="23" applyFont="1" applyFill="1"/>
    <xf numFmtId="0" fontId="8" fillId="26" borderId="0" xfId="23" applyFont="1" applyFill="1"/>
    <xf numFmtId="0" fontId="82" fillId="26" borderId="0" xfId="23" applyFont="1" applyFill="1"/>
    <xf numFmtId="0" fontId="81" fillId="26" borderId="0" xfId="23" applyFont="1" applyFill="1"/>
    <xf numFmtId="0" fontId="19" fillId="26" borderId="0" xfId="23" applyFont="1" applyFill="1"/>
    <xf numFmtId="0" fontId="71" fillId="0" borderId="0" xfId="0" applyFont="1" applyAlignment="1">
      <alignment horizontal="left"/>
    </xf>
    <xf numFmtId="0" fontId="8" fillId="26" borderId="0" xfId="0" applyFont="1" applyFill="1"/>
    <xf numFmtId="0" fontId="19" fillId="0" borderId="0" xfId="24" applyFont="1" applyAlignment="1">
      <alignment horizontal="center"/>
    </xf>
    <xf numFmtId="0" fontId="19" fillId="0" borderId="0" xfId="24" applyFont="1" applyAlignment="1">
      <alignment horizontal="left"/>
    </xf>
    <xf numFmtId="0" fontId="19" fillId="0" borderId="0" xfId="24" applyFont="1" applyAlignment="1">
      <alignment horizontal="center" wrapText="1"/>
    </xf>
    <xf numFmtId="0" fontId="8" fillId="0" borderId="0" xfId="23" applyFont="1" applyAlignment="1">
      <alignment horizontal="left"/>
    </xf>
    <xf numFmtId="164" fontId="83" fillId="0" borderId="0" xfId="20" applyNumberFormat="1" applyFont="1" applyFill="1" applyAlignment="1" applyProtection="1">
      <alignment horizontal="left"/>
    </xf>
    <xf numFmtId="0" fontId="11" fillId="0" borderId="0" xfId="23" applyFont="1" applyAlignment="1">
      <alignment horizontal="left"/>
    </xf>
    <xf numFmtId="0" fontId="11" fillId="0" borderId="0" xfId="23" applyFont="1" applyAlignment="1">
      <alignment horizontal="right"/>
    </xf>
    <xf numFmtId="0" fontId="11" fillId="0" borderId="0" xfId="23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6" fillId="0" borderId="0" xfId="23" applyFont="1" applyAlignment="1">
      <alignment horizontal="right"/>
    </xf>
    <xf numFmtId="0" fontId="6" fillId="0" borderId="0" xfId="23" applyFont="1" applyAlignment="1">
      <alignment horizontal="center"/>
    </xf>
    <xf numFmtId="15" fontId="19" fillId="0" borderId="0" xfId="23" quotePrefix="1" applyNumberFormat="1" applyFont="1" applyAlignment="1">
      <alignment horizontal="center"/>
    </xf>
    <xf numFmtId="164" fontId="74" fillId="0" borderId="0" xfId="20" applyNumberFormat="1" applyFont="1" applyFill="1" applyAlignment="1" applyProtection="1">
      <alignment horizontal="left"/>
    </xf>
    <xf numFmtId="0" fontId="6" fillId="0" borderId="33" xfId="23" applyFont="1" applyBorder="1" applyAlignment="1">
      <alignment horizontal="center"/>
    </xf>
    <xf numFmtId="0" fontId="19" fillId="0" borderId="0" xfId="23" applyFont="1" applyAlignment="1">
      <alignment horizontal="left" vertical="center"/>
    </xf>
    <xf numFmtId="0" fontId="8" fillId="0" borderId="0" xfId="23" applyFont="1" applyAlignment="1">
      <alignment horizontal="right"/>
    </xf>
    <xf numFmtId="0" fontId="8" fillId="27" borderId="0" xfId="23" applyFont="1" applyFill="1"/>
    <xf numFmtId="0" fontId="8" fillId="0" borderId="0" xfId="23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0" fillId="0" borderId="0" xfId="23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2" fontId="75" fillId="0" borderId="0" xfId="0" applyNumberFormat="1" applyFont="1" applyAlignment="1">
      <alignment horizontal="left"/>
    </xf>
    <xf numFmtId="0" fontId="70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23" applyFont="1"/>
    <xf numFmtId="0" fontId="11" fillId="26" borderId="16" xfId="0" applyFont="1" applyFill="1" applyBorder="1"/>
    <xf numFmtId="0" fontId="11" fillId="26" borderId="0" xfId="0" applyFont="1" applyFill="1"/>
    <xf numFmtId="0" fontId="11" fillId="26" borderId="19" xfId="0" applyFont="1" applyFill="1" applyBorder="1"/>
    <xf numFmtId="0" fontId="8" fillId="26" borderId="20" xfId="0" applyFont="1" applyFill="1" applyBorder="1" applyAlignment="1">
      <alignment horizontal="left"/>
    </xf>
    <xf numFmtId="0" fontId="49" fillId="26" borderId="0" xfId="0" applyFont="1" applyFill="1"/>
    <xf numFmtId="0" fontId="49" fillId="26" borderId="29" xfId="0" applyFont="1" applyFill="1" applyBorder="1"/>
    <xf numFmtId="0" fontId="8" fillId="26" borderId="21" xfId="0" applyFont="1" applyFill="1" applyBorder="1"/>
    <xf numFmtId="0" fontId="19" fillId="26" borderId="20" xfId="0" applyFont="1" applyFill="1" applyBorder="1"/>
    <xf numFmtId="0" fontId="19" fillId="26" borderId="0" xfId="0" applyFont="1" applyFill="1"/>
    <xf numFmtId="0" fontId="27" fillId="26" borderId="20" xfId="0" applyFont="1" applyFill="1" applyBorder="1"/>
    <xf numFmtId="0" fontId="64" fillId="26" borderId="20" xfId="0" applyFont="1" applyFill="1" applyBorder="1"/>
    <xf numFmtId="0" fontId="8" fillId="26" borderId="20" xfId="104" applyFont="1" applyFill="1" applyBorder="1"/>
    <xf numFmtId="0" fontId="48" fillId="26" borderId="0" xfId="0" applyFont="1" applyFill="1"/>
    <xf numFmtId="0" fontId="8" fillId="26" borderId="43" xfId="0" applyFont="1" applyFill="1" applyBorder="1"/>
    <xf numFmtId="0" fontId="8" fillId="26" borderId="14" xfId="0" applyFont="1" applyFill="1" applyBorder="1"/>
    <xf numFmtId="0" fontId="19" fillId="26" borderId="14" xfId="0" applyFont="1" applyFill="1" applyBorder="1"/>
    <xf numFmtId="0" fontId="12" fillId="26" borderId="33" xfId="106" applyFont="1" applyFill="1" applyBorder="1" applyAlignment="1">
      <alignment vertical="center"/>
    </xf>
    <xf numFmtId="0" fontId="12" fillId="26" borderId="33" xfId="106" applyFont="1" applyFill="1" applyBorder="1" applyAlignment="1">
      <alignment horizontal="center" vertical="center" wrapText="1"/>
    </xf>
    <xf numFmtId="0" fontId="12" fillId="0" borderId="33" xfId="106" applyFont="1" applyBorder="1" applyAlignment="1">
      <alignment horizontal="center" vertical="center" wrapText="1"/>
    </xf>
    <xf numFmtId="0" fontId="12" fillId="0" borderId="0" xfId="106" applyFont="1" applyAlignment="1">
      <alignment horizontal="center" vertical="center" wrapText="1"/>
    </xf>
    <xf numFmtId="0" fontId="87" fillId="0" borderId="0" xfId="106" applyFont="1" applyAlignment="1">
      <alignment vertical="center"/>
    </xf>
    <xf numFmtId="0" fontId="87" fillId="0" borderId="0" xfId="106" applyFont="1"/>
    <xf numFmtId="0" fontId="87" fillId="0" borderId="33" xfId="106" applyFont="1" applyBorder="1" applyAlignment="1">
      <alignment horizontal="center" vertical="center"/>
    </xf>
    <xf numFmtId="0" fontId="8" fillId="26" borderId="44" xfId="0" applyFont="1" applyFill="1" applyBorder="1"/>
    <xf numFmtId="0" fontId="11" fillId="0" borderId="44" xfId="0" applyFont="1" applyBorder="1"/>
    <xf numFmtId="0" fontId="8" fillId="0" borderId="44" xfId="0" applyFont="1" applyBorder="1"/>
    <xf numFmtId="0" fontId="11" fillId="24" borderId="44" xfId="0" applyFont="1" applyFill="1" applyBorder="1"/>
    <xf numFmtId="0" fontId="19" fillId="0" borderId="44" xfId="0" applyFont="1" applyBorder="1"/>
    <xf numFmtId="0" fontId="8" fillId="26" borderId="44" xfId="0" applyFont="1" applyFill="1" applyBorder="1" applyAlignment="1">
      <alignment horizontal="left"/>
    </xf>
    <xf numFmtId="0" fontId="19" fillId="26" borderId="44" xfId="0" applyFont="1" applyFill="1" applyBorder="1"/>
    <xf numFmtId="0" fontId="8" fillId="26" borderId="45" xfId="0" applyFont="1" applyFill="1" applyBorder="1" applyAlignment="1">
      <alignment horizontal="left"/>
    </xf>
    <xf numFmtId="0" fontId="8" fillId="26" borderId="46" xfId="0" applyFont="1" applyFill="1" applyBorder="1"/>
    <xf numFmtId="0" fontId="49" fillId="26" borderId="44" xfId="0" applyFont="1" applyFill="1" applyBorder="1"/>
    <xf numFmtId="0" fontId="64" fillId="26" borderId="44" xfId="0" applyFont="1" applyFill="1" applyBorder="1"/>
    <xf numFmtId="0" fontId="8" fillId="28" borderId="44" xfId="0" applyFont="1" applyFill="1" applyBorder="1"/>
    <xf numFmtId="171" fontId="8" fillId="0" borderId="44" xfId="0" applyNumberFormat="1" applyFont="1" applyBorder="1"/>
    <xf numFmtId="171" fontId="8" fillId="26" borderId="44" xfId="0" applyNumberFormat="1" applyFont="1" applyFill="1" applyBorder="1"/>
    <xf numFmtId="0" fontId="64" fillId="0" borderId="44" xfId="0" applyFont="1" applyBorder="1"/>
    <xf numFmtId="0" fontId="12" fillId="26" borderId="44" xfId="106" applyFont="1" applyFill="1" applyBorder="1" applyAlignment="1">
      <alignment horizontal="center"/>
    </xf>
    <xf numFmtId="0" fontId="12" fillId="0" borderId="44" xfId="106" applyFont="1" applyBorder="1" applyAlignment="1">
      <alignment horizontal="center"/>
    </xf>
    <xf numFmtId="0" fontId="5" fillId="26" borderId="44" xfId="106" applyFont="1" applyFill="1" applyBorder="1" applyAlignment="1">
      <alignment horizontal="center"/>
    </xf>
    <xf numFmtId="0" fontId="5" fillId="26" borderId="44" xfId="106" applyFont="1" applyFill="1" applyBorder="1"/>
    <xf numFmtId="0" fontId="5" fillId="0" borderId="44" xfId="106" applyFont="1" applyBorder="1" applyAlignment="1">
      <alignment horizontal="center"/>
    </xf>
    <xf numFmtId="0" fontId="5" fillId="0" borderId="44" xfId="106" applyFont="1" applyBorder="1"/>
    <xf numFmtId="0" fontId="8" fillId="0" borderId="44" xfId="106" applyFont="1" applyBorder="1"/>
    <xf numFmtId="0" fontId="8" fillId="0" borderId="37" xfId="106" applyFont="1" applyBorder="1"/>
    <xf numFmtId="0" fontId="8" fillId="26" borderId="44" xfId="106" applyFont="1" applyFill="1" applyBorder="1"/>
    <xf numFmtId="0" fontId="8" fillId="26" borderId="37" xfId="106" applyFont="1" applyFill="1" applyBorder="1"/>
    <xf numFmtId="0" fontId="5" fillId="28" borderId="44" xfId="106" applyFont="1" applyFill="1" applyBorder="1" applyAlignment="1">
      <alignment horizontal="center"/>
    </xf>
    <xf numFmtId="0" fontId="88" fillId="26" borderId="44" xfId="106" applyFont="1" applyFill="1" applyBorder="1" applyAlignment="1">
      <alignment horizontal="center"/>
    </xf>
    <xf numFmtId="0" fontId="19" fillId="0" borderId="40" xfId="106" applyFont="1" applyBorder="1" applyAlignment="1">
      <alignment horizontal="center" vertical="center"/>
    </xf>
    <xf numFmtId="0" fontId="19" fillId="0" borderId="44" xfId="106" applyFont="1" applyBorder="1" applyAlignment="1">
      <alignment horizontal="center" vertical="center"/>
    </xf>
    <xf numFmtId="0" fontId="89" fillId="26" borderId="44" xfId="106" applyFont="1" applyFill="1" applyBorder="1" applyAlignment="1">
      <alignment horizontal="center"/>
    </xf>
    <xf numFmtId="0" fontId="89" fillId="26" borderId="44" xfId="106" applyFont="1" applyFill="1" applyBorder="1"/>
    <xf numFmtId="0" fontId="89" fillId="0" borderId="44" xfId="106" applyFont="1" applyBorder="1"/>
    <xf numFmtId="0" fontId="89" fillId="0" borderId="44" xfId="106" applyFont="1" applyBorder="1" applyAlignment="1">
      <alignment horizontal="center"/>
    </xf>
    <xf numFmtId="0" fontId="27" fillId="26" borderId="0" xfId="106" applyFill="1"/>
    <xf numFmtId="0" fontId="27" fillId="0" borderId="0" xfId="106"/>
    <xf numFmtId="0" fontId="4" fillId="0" borderId="0" xfId="106" applyFont="1" applyAlignment="1">
      <alignment horizontal="center" vertical="center" wrapText="1"/>
    </xf>
    <xf numFmtId="0" fontId="4" fillId="0" borderId="44" xfId="106" applyFont="1" applyBorder="1"/>
    <xf numFmtId="0" fontId="8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19" fillId="0" borderId="46" xfId="106" applyFont="1" applyBorder="1" applyAlignment="1">
      <alignment horizontal="center" vertical="center"/>
    </xf>
    <xf numFmtId="0" fontId="19" fillId="0" borderId="11" xfId="106" applyFont="1" applyBorder="1" applyAlignment="1">
      <alignment horizontal="center" vertical="center"/>
    </xf>
    <xf numFmtId="0" fontId="8" fillId="0" borderId="44" xfId="0" quotePrefix="1" applyFont="1" applyBorder="1" applyAlignment="1">
      <alignment horizontal="left"/>
    </xf>
    <xf numFmtId="0" fontId="8" fillId="28" borderId="44" xfId="106" applyFont="1" applyFill="1" applyBorder="1"/>
    <xf numFmtId="0" fontId="8" fillId="28" borderId="37" xfId="106" applyFont="1" applyFill="1" applyBorder="1"/>
    <xf numFmtId="0" fontId="8" fillId="25" borderId="0" xfId="23" applyFont="1" applyFill="1"/>
    <xf numFmtId="0" fontId="19" fillId="25" borderId="0" xfId="23" applyFont="1" applyFill="1" applyAlignment="1">
      <alignment vertical="center"/>
    </xf>
    <xf numFmtId="0" fontId="73" fillId="25" borderId="0" xfId="23" applyFont="1" applyFill="1" applyAlignment="1">
      <alignment horizontal="center"/>
    </xf>
    <xf numFmtId="0" fontId="72" fillId="25" borderId="0" xfId="0" applyFont="1" applyFill="1" applyAlignment="1">
      <alignment horizontal="center"/>
    </xf>
    <xf numFmtId="0" fontId="0" fillId="25" borderId="0" xfId="0" applyFill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24" fillId="0" borderId="0" xfId="0" applyFont="1"/>
    <xf numFmtId="0" fontId="24" fillId="33" borderId="0" xfId="0" applyFont="1" applyFill="1"/>
    <xf numFmtId="0" fontId="24" fillId="34" borderId="0" xfId="0" applyFont="1" applyFill="1"/>
    <xf numFmtId="0" fontId="24" fillId="36" borderId="0" xfId="0" applyFont="1" applyFill="1"/>
    <xf numFmtId="0" fontId="91" fillId="37" borderId="0" xfId="0" applyFont="1" applyFill="1"/>
    <xf numFmtId="0" fontId="24" fillId="37" borderId="0" xfId="0" applyFont="1" applyFill="1"/>
    <xf numFmtId="16" fontId="24" fillId="33" borderId="0" xfId="0" applyNumberFormat="1" applyFont="1" applyFill="1"/>
    <xf numFmtId="16" fontId="24" fillId="34" borderId="0" xfId="0" applyNumberFormat="1" applyFont="1" applyFill="1"/>
    <xf numFmtId="16" fontId="24" fillId="36" borderId="0" xfId="0" applyNumberFormat="1" applyFont="1" applyFill="1"/>
    <xf numFmtId="16" fontId="24" fillId="37" borderId="0" xfId="0" applyNumberFormat="1" applyFont="1" applyFill="1"/>
    <xf numFmtId="16" fontId="24" fillId="0" borderId="0" xfId="0" applyNumberFormat="1" applyFont="1"/>
    <xf numFmtId="0" fontId="0" fillId="34" borderId="0" xfId="0" applyFill="1"/>
    <xf numFmtId="0" fontId="0" fillId="33" borderId="0" xfId="0" applyFill="1"/>
    <xf numFmtId="0" fontId="0" fillId="36" borderId="0" xfId="0" applyFill="1"/>
    <xf numFmtId="16" fontId="102" fillId="0" borderId="44" xfId="24" applyNumberFormat="1" applyFont="1" applyBorder="1" applyAlignment="1">
      <alignment horizontal="center"/>
    </xf>
    <xf numFmtId="166" fontId="12" fillId="24" borderId="54" xfId="0" applyNumberFormat="1" applyFont="1" applyFill="1" applyBorder="1" applyAlignment="1">
      <alignment horizontal="center" vertical="center"/>
    </xf>
    <xf numFmtId="0" fontId="99" fillId="24" borderId="0" xfId="26" applyFont="1" applyFill="1" applyAlignment="1">
      <alignment vertical="center"/>
    </xf>
    <xf numFmtId="0" fontId="12" fillId="25" borderId="0" xfId="23" applyFont="1" applyFill="1"/>
    <xf numFmtId="0" fontId="21" fillId="0" borderId="0" xfId="23" applyFont="1" applyAlignment="1">
      <alignment vertical="center"/>
    </xf>
    <xf numFmtId="0" fontId="102" fillId="25" borderId="0" xfId="23" applyFont="1" applyFill="1"/>
    <xf numFmtId="0" fontId="99" fillId="0" borderId="0" xfId="28" applyFont="1" applyAlignment="1">
      <alignment horizontal="left" vertical="center"/>
    </xf>
    <xf numFmtId="0" fontId="10" fillId="0" borderId="0" xfId="26" applyFont="1" applyAlignment="1">
      <alignment horizontal="right" vertical="center"/>
    </xf>
    <xf numFmtId="0" fontId="4" fillId="25" borderId="0" xfId="23" applyFont="1" applyFill="1"/>
    <xf numFmtId="172" fontId="12" fillId="24" borderId="14" xfId="24" applyNumberFormat="1" applyFont="1" applyFill="1" applyBorder="1" applyAlignment="1">
      <alignment horizontal="center" vertical="center"/>
    </xf>
    <xf numFmtId="172" fontId="98" fillId="24" borderId="11" xfId="24" applyNumberFormat="1" applyFont="1" applyFill="1" applyBorder="1" applyAlignment="1">
      <alignment horizontal="center"/>
    </xf>
    <xf numFmtId="172" fontId="97" fillId="24" borderId="11" xfId="24" applyNumberFormat="1" applyFont="1" applyFill="1" applyBorder="1" applyAlignment="1">
      <alignment horizontal="center"/>
    </xf>
    <xf numFmtId="166" fontId="97" fillId="24" borderId="11" xfId="0" applyNumberFormat="1" applyFont="1" applyFill="1" applyBorder="1" applyAlignment="1">
      <alignment horizontal="center"/>
    </xf>
    <xf numFmtId="166" fontId="12" fillId="24" borderId="14" xfId="0" applyNumberFormat="1" applyFont="1" applyFill="1" applyBorder="1" applyAlignment="1">
      <alignment horizontal="center" vertical="center"/>
    </xf>
    <xf numFmtId="166" fontId="98" fillId="24" borderId="11" xfId="0" applyNumberFormat="1" applyFont="1" applyFill="1" applyBorder="1" applyAlignment="1">
      <alignment horizontal="center"/>
    </xf>
    <xf numFmtId="166" fontId="97" fillId="24" borderId="0" xfId="0" applyNumberFormat="1" applyFont="1" applyFill="1" applyAlignment="1">
      <alignment horizontal="center"/>
    </xf>
    <xf numFmtId="166" fontId="98" fillId="24" borderId="0" xfId="0" applyNumberFormat="1" applyFont="1" applyFill="1" applyAlignment="1">
      <alignment horizontal="center"/>
    </xf>
    <xf numFmtId="172" fontId="12" fillId="24" borderId="64" xfId="24" applyNumberFormat="1" applyFont="1" applyFill="1" applyBorder="1" applyAlignment="1">
      <alignment horizontal="center" vertical="center"/>
    </xf>
    <xf numFmtId="16" fontId="97" fillId="24" borderId="65" xfId="0" applyNumberFormat="1" applyFont="1" applyFill="1" applyBorder="1"/>
    <xf numFmtId="166" fontId="98" fillId="24" borderId="65" xfId="0" applyNumberFormat="1" applyFont="1" applyFill="1" applyBorder="1" applyAlignment="1">
      <alignment horizontal="left" wrapText="1"/>
    </xf>
    <xf numFmtId="165" fontId="12" fillId="24" borderId="70" xfId="24" applyNumberFormat="1" applyFont="1" applyFill="1" applyBorder="1" applyAlignment="1">
      <alignment vertical="center"/>
    </xf>
    <xf numFmtId="165" fontId="12" fillId="24" borderId="71" xfId="24" applyNumberFormat="1" applyFont="1" applyFill="1" applyBorder="1" applyAlignment="1">
      <alignment vertical="center"/>
    </xf>
    <xf numFmtId="166" fontId="12" fillId="24" borderId="73" xfId="0" applyNumberFormat="1" applyFont="1" applyFill="1" applyBorder="1" applyAlignment="1">
      <alignment horizontal="center" vertical="center"/>
    </xf>
    <xf numFmtId="166" fontId="12" fillId="24" borderId="64" xfId="0" applyNumberFormat="1" applyFont="1" applyFill="1" applyBorder="1" applyAlignment="1">
      <alignment horizontal="center" vertical="center"/>
    </xf>
    <xf numFmtId="166" fontId="97" fillId="24" borderId="67" xfId="0" applyNumberFormat="1" applyFont="1" applyFill="1" applyBorder="1" applyAlignment="1">
      <alignment horizontal="center"/>
    </xf>
    <xf numFmtId="166" fontId="97" fillId="24" borderId="14" xfId="0" applyNumberFormat="1" applyFont="1" applyFill="1" applyBorder="1" applyAlignment="1">
      <alignment horizontal="center"/>
    </xf>
    <xf numFmtId="1" fontId="117" fillId="0" borderId="0" xfId="28" applyNumberFormat="1" applyFont="1" applyAlignment="1">
      <alignment horizontal="left" vertical="center"/>
    </xf>
    <xf numFmtId="0" fontId="20" fillId="0" borderId="0" xfId="23" applyFont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18" fillId="0" borderId="0" xfId="23" applyFont="1"/>
    <xf numFmtId="0" fontId="119" fillId="24" borderId="0" xfId="26" applyFont="1" applyFill="1" applyAlignment="1">
      <alignment vertical="center"/>
    </xf>
    <xf numFmtId="0" fontId="4" fillId="0" borderId="0" xfId="23" applyFont="1" applyAlignment="1">
      <alignment horizontal="left"/>
    </xf>
    <xf numFmtId="0" fontId="112" fillId="24" borderId="22" xfId="0" applyFont="1" applyFill="1" applyBorder="1" applyAlignment="1">
      <alignment horizontal="left" vertical="center"/>
    </xf>
    <xf numFmtId="0" fontId="108" fillId="0" borderId="0" xfId="23" applyFont="1" applyAlignment="1">
      <alignment horizontal="center"/>
    </xf>
    <xf numFmtId="0" fontId="95" fillId="0" borderId="0" xfId="0" applyFont="1" applyAlignment="1">
      <alignment horizontal="left" vertical="center"/>
    </xf>
    <xf numFmtId="0" fontId="12" fillId="24" borderId="0" xfId="26" applyFont="1" applyFill="1" applyAlignment="1">
      <alignment vertical="center"/>
    </xf>
    <xf numFmtId="16" fontId="96" fillId="0" borderId="0" xfId="28" quotePrefix="1" applyNumberFormat="1" applyFont="1" applyAlignment="1">
      <alignment horizontal="center" vertical="center"/>
    </xf>
    <xf numFmtId="0" fontId="113" fillId="0" borderId="0" xfId="0" applyFont="1" applyAlignment="1">
      <alignment horizontal="left" vertical="center"/>
    </xf>
    <xf numFmtId="0" fontId="21" fillId="0" borderId="0" xfId="26" applyFont="1" applyAlignment="1">
      <alignment vertical="center"/>
    </xf>
    <xf numFmtId="16" fontId="101" fillId="0" borderId="0" xfId="28" quotePrefix="1" applyNumberFormat="1" applyFont="1" applyAlignment="1">
      <alignment horizontal="center" vertical="center"/>
    </xf>
    <xf numFmtId="0" fontId="12" fillId="26" borderId="0" xfId="28" applyFont="1" applyFill="1" applyAlignment="1">
      <alignment vertical="center"/>
    </xf>
    <xf numFmtId="0" fontId="23" fillId="0" borderId="0" xfId="0" applyFont="1" applyAlignment="1">
      <alignment horizontal="center"/>
    </xf>
    <xf numFmtId="0" fontId="4" fillId="25" borderId="69" xfId="23" applyFont="1" applyFill="1" applyBorder="1" applyAlignment="1">
      <alignment horizontal="left"/>
    </xf>
    <xf numFmtId="0" fontId="4" fillId="25" borderId="67" xfId="23" applyFont="1" applyFill="1" applyBorder="1" applyAlignment="1">
      <alignment horizontal="left"/>
    </xf>
    <xf numFmtId="0" fontId="4" fillId="25" borderId="72" xfId="23" applyFont="1" applyFill="1" applyBorder="1" applyAlignment="1">
      <alignment horizontal="right"/>
    </xf>
    <xf numFmtId="0" fontId="4" fillId="25" borderId="67" xfId="23" applyFont="1" applyFill="1" applyBorder="1" applyAlignment="1">
      <alignment horizontal="right"/>
    </xf>
    <xf numFmtId="0" fontId="4" fillId="25" borderId="66" xfId="23" applyFont="1" applyFill="1" applyBorder="1" applyAlignment="1">
      <alignment horizontal="right"/>
    </xf>
    <xf numFmtId="16" fontId="120" fillId="25" borderId="0" xfId="24" applyNumberFormat="1" applyFont="1" applyFill="1" applyAlignment="1">
      <alignment horizontal="right"/>
    </xf>
    <xf numFmtId="16" fontId="120" fillId="25" borderId="67" xfId="23" quotePrefix="1" applyNumberFormat="1" applyFont="1" applyFill="1" applyBorder="1" applyAlignment="1">
      <alignment horizontal="center"/>
    </xf>
    <xf numFmtId="16" fontId="120" fillId="25" borderId="39" xfId="23" quotePrefix="1" applyNumberFormat="1" applyFont="1" applyFill="1" applyBorder="1" applyAlignment="1">
      <alignment horizontal="center"/>
    </xf>
    <xf numFmtId="16" fontId="120" fillId="25" borderId="13" xfId="23" quotePrefix="1" applyNumberFormat="1" applyFont="1" applyFill="1" applyBorder="1" applyAlignment="1">
      <alignment horizontal="center"/>
    </xf>
    <xf numFmtId="16" fontId="120" fillId="25" borderId="11" xfId="23" quotePrefix="1" applyNumberFormat="1" applyFont="1" applyFill="1" applyBorder="1" applyAlignment="1">
      <alignment horizontal="center"/>
    </xf>
    <xf numFmtId="166" fontId="119" fillId="25" borderId="65" xfId="0" applyNumberFormat="1" applyFont="1" applyFill="1" applyBorder="1" applyAlignment="1">
      <alignment horizontal="center" vertical="center"/>
    </xf>
    <xf numFmtId="166" fontId="119" fillId="25" borderId="11" xfId="0" applyNumberFormat="1" applyFont="1" applyFill="1" applyBorder="1" applyAlignment="1">
      <alignment horizontal="center" vertical="center"/>
    </xf>
    <xf numFmtId="166" fontId="119" fillId="25" borderId="0" xfId="0" applyNumberFormat="1" applyFont="1" applyFill="1" applyAlignment="1">
      <alignment horizontal="center" vertical="center"/>
    </xf>
    <xf numFmtId="166" fontId="119" fillId="25" borderId="13" xfId="0" applyNumberFormat="1" applyFont="1" applyFill="1" applyBorder="1" applyAlignment="1">
      <alignment horizontal="center" vertical="center"/>
    </xf>
    <xf numFmtId="16" fontId="102" fillId="25" borderId="0" xfId="23" applyNumberFormat="1" applyFont="1" applyFill="1" applyAlignment="1">
      <alignment horizontal="right"/>
    </xf>
    <xf numFmtId="16" fontId="119" fillId="25" borderId="11" xfId="23" quotePrefix="1" applyNumberFormat="1" applyFont="1" applyFill="1" applyBorder="1" applyAlignment="1">
      <alignment horizontal="center"/>
    </xf>
    <xf numFmtId="16" fontId="119" fillId="25" borderId="13" xfId="23" quotePrefix="1" applyNumberFormat="1" applyFont="1" applyFill="1" applyBorder="1" applyAlignment="1">
      <alignment horizontal="center"/>
    </xf>
    <xf numFmtId="16" fontId="102" fillId="25" borderId="11" xfId="23" quotePrefix="1" applyNumberFormat="1" applyFont="1" applyFill="1" applyBorder="1" applyAlignment="1">
      <alignment horizontal="center"/>
    </xf>
    <xf numFmtId="16" fontId="119" fillId="25" borderId="30" xfId="25" applyNumberFormat="1" applyFont="1" applyFill="1" applyBorder="1" applyAlignment="1">
      <alignment horizontal="center"/>
    </xf>
    <xf numFmtId="0" fontId="119" fillId="25" borderId="13" xfId="0" applyFont="1" applyFill="1" applyBorder="1"/>
    <xf numFmtId="16" fontId="119" fillId="25" borderId="0" xfId="24" applyNumberFormat="1" applyFont="1" applyFill="1" applyAlignment="1">
      <alignment horizontal="right"/>
    </xf>
    <xf numFmtId="16" fontId="12" fillId="26" borderId="30" xfId="25" applyNumberFormat="1" applyFont="1" applyFill="1" applyBorder="1" applyAlignment="1">
      <alignment horizontal="center"/>
    </xf>
    <xf numFmtId="16" fontId="12" fillId="25" borderId="0" xfId="23" applyNumberFormat="1" applyFont="1" applyFill="1" applyAlignment="1">
      <alignment horizontal="right"/>
    </xf>
    <xf numFmtId="16" fontId="12" fillId="25" borderId="11" xfId="23" quotePrefix="1" applyNumberFormat="1" applyFont="1" applyFill="1" applyBorder="1" applyAlignment="1">
      <alignment horizontal="center"/>
    </xf>
    <xf numFmtId="16" fontId="12" fillId="25" borderId="11" xfId="23" applyNumberFormat="1" applyFont="1" applyFill="1" applyBorder="1"/>
    <xf numFmtId="16" fontId="98" fillId="26" borderId="31" xfId="25" applyNumberFormat="1" applyFont="1" applyFill="1" applyBorder="1" applyAlignment="1">
      <alignment horizontal="center"/>
    </xf>
    <xf numFmtId="16" fontId="98" fillId="25" borderId="33" xfId="24" applyNumberFormat="1" applyFont="1" applyFill="1" applyBorder="1" applyAlignment="1">
      <alignment horizontal="right"/>
    </xf>
    <xf numFmtId="16" fontId="98" fillId="25" borderId="14" xfId="23" quotePrefix="1" applyNumberFormat="1" applyFont="1" applyFill="1" applyBorder="1" applyAlignment="1">
      <alignment horizontal="center"/>
    </xf>
    <xf numFmtId="16" fontId="98" fillId="25" borderId="32" xfId="23" applyNumberFormat="1" applyFont="1" applyFill="1" applyBorder="1" applyAlignment="1">
      <alignment horizontal="center"/>
    </xf>
    <xf numFmtId="16" fontId="98" fillId="25" borderId="14" xfId="23" applyNumberFormat="1" applyFont="1" applyFill="1" applyBorder="1" applyAlignment="1">
      <alignment horizontal="center"/>
    </xf>
    <xf numFmtId="16" fontId="102" fillId="26" borderId="11" xfId="23" quotePrefix="1" applyNumberFormat="1" applyFont="1" applyFill="1" applyBorder="1" applyAlignment="1">
      <alignment horizontal="center"/>
    </xf>
    <xf numFmtId="16" fontId="12" fillId="26" borderId="13" xfId="25" applyNumberFormat="1" applyFont="1" applyFill="1" applyBorder="1" applyAlignment="1">
      <alignment horizontal="left"/>
    </xf>
    <xf numFmtId="16" fontId="102" fillId="25" borderId="13" xfId="23" quotePrefix="1" applyNumberFormat="1" applyFont="1" applyFill="1" applyBorder="1" applyAlignment="1">
      <alignment horizontal="center"/>
    </xf>
    <xf numFmtId="16" fontId="119" fillId="31" borderId="11" xfId="23" quotePrefix="1" applyNumberFormat="1" applyFont="1" applyFill="1" applyBorder="1" applyAlignment="1">
      <alignment horizontal="center"/>
    </xf>
    <xf numFmtId="16" fontId="121" fillId="32" borderId="33" xfId="23" applyNumberFormat="1" applyFont="1" applyFill="1" applyBorder="1" applyAlignment="1">
      <alignment horizontal="right"/>
    </xf>
    <xf numFmtId="16" fontId="121" fillId="32" borderId="14" xfId="23" quotePrefix="1" applyNumberFormat="1" applyFont="1" applyFill="1" applyBorder="1" applyAlignment="1">
      <alignment horizontal="center"/>
    </xf>
    <xf numFmtId="16" fontId="121" fillId="32" borderId="32" xfId="23" quotePrefix="1" applyNumberFormat="1" applyFont="1" applyFill="1" applyBorder="1" applyAlignment="1">
      <alignment horizontal="center"/>
    </xf>
    <xf numFmtId="16" fontId="102" fillId="32" borderId="0" xfId="23" applyNumberFormat="1" applyFont="1" applyFill="1" applyAlignment="1">
      <alignment horizontal="right"/>
    </xf>
    <xf numFmtId="16" fontId="102" fillId="32" borderId="11" xfId="23" quotePrefix="1" applyNumberFormat="1" applyFont="1" applyFill="1" applyBorder="1" applyAlignment="1">
      <alignment horizontal="center"/>
    </xf>
    <xf numFmtId="16" fontId="102" fillId="32" borderId="13" xfId="23" quotePrefix="1" applyNumberFormat="1" applyFont="1" applyFill="1" applyBorder="1" applyAlignment="1">
      <alignment horizontal="center"/>
    </xf>
    <xf numFmtId="16" fontId="12" fillId="32" borderId="0" xfId="23" applyNumberFormat="1" applyFont="1" applyFill="1" applyAlignment="1">
      <alignment horizontal="right"/>
    </xf>
    <xf numFmtId="16" fontId="12" fillId="32" borderId="11" xfId="23" quotePrefix="1" applyNumberFormat="1" applyFont="1" applyFill="1" applyBorder="1" applyAlignment="1">
      <alignment horizontal="center"/>
    </xf>
    <xf numFmtId="0" fontId="12" fillId="26" borderId="0" xfId="23" applyFont="1" applyFill="1" applyAlignment="1">
      <alignment horizontal="center"/>
    </xf>
    <xf numFmtId="0" fontId="12" fillId="26" borderId="0" xfId="23" applyFont="1" applyFill="1"/>
    <xf numFmtId="164" fontId="123" fillId="0" borderId="0" xfId="20" applyNumberFormat="1" applyFont="1" applyFill="1" applyAlignment="1" applyProtection="1">
      <alignment horizontal="left"/>
    </xf>
    <xf numFmtId="0" fontId="103" fillId="0" borderId="0" xfId="23" applyFont="1" applyAlignment="1">
      <alignment horizontal="left"/>
    </xf>
    <xf numFmtId="0" fontId="103" fillId="0" borderId="0" xfId="23" applyFont="1" applyAlignment="1">
      <alignment horizontal="right"/>
    </xf>
    <xf numFmtId="0" fontId="103" fillId="0" borderId="0" xfId="23" applyFont="1" applyAlignment="1">
      <alignment horizontal="center"/>
    </xf>
    <xf numFmtId="2" fontId="101" fillId="0" borderId="0" xfId="0" applyNumberFormat="1" applyFont="1" applyAlignment="1">
      <alignment horizontal="center"/>
    </xf>
    <xf numFmtId="2" fontId="101" fillId="0" borderId="0" xfId="0" applyNumberFormat="1" applyFont="1"/>
    <xf numFmtId="0" fontId="10" fillId="0" borderId="0" xfId="23" applyFont="1" applyAlignment="1">
      <alignment horizontal="right"/>
    </xf>
    <xf numFmtId="164" fontId="107" fillId="0" borderId="0" xfId="20" applyNumberFormat="1" applyFont="1" applyFill="1" applyAlignment="1" applyProtection="1">
      <alignment horizontal="left"/>
    </xf>
    <xf numFmtId="0" fontId="103" fillId="0" borderId="0" xfId="23" applyFont="1"/>
    <xf numFmtId="0" fontId="12" fillId="25" borderId="0" xfId="23" applyFont="1" applyFill="1" applyAlignment="1">
      <alignment vertical="center"/>
    </xf>
    <xf numFmtId="0" fontId="120" fillId="25" borderId="0" xfId="23" applyFont="1" applyFill="1"/>
    <xf numFmtId="0" fontId="22" fillId="25" borderId="0" xfId="0" applyFont="1" applyFill="1"/>
    <xf numFmtId="0" fontId="4" fillId="26" borderId="0" xfId="23" applyFont="1" applyFill="1"/>
    <xf numFmtId="0" fontId="4" fillId="25" borderId="51" xfId="23" applyFont="1" applyFill="1" applyBorder="1" applyAlignment="1">
      <alignment horizontal="left"/>
    </xf>
    <xf numFmtId="0" fontId="4" fillId="25" borderId="53" xfId="23" applyFont="1" applyFill="1" applyBorder="1" applyAlignment="1">
      <alignment horizontal="right"/>
    </xf>
    <xf numFmtId="0" fontId="4" fillId="25" borderId="52" xfId="23" applyFont="1" applyFill="1" applyBorder="1" applyAlignment="1">
      <alignment horizontal="right"/>
    </xf>
    <xf numFmtId="0" fontId="4" fillId="25" borderId="51" xfId="23" applyFont="1" applyFill="1" applyBorder="1" applyAlignment="1">
      <alignment horizontal="right"/>
    </xf>
    <xf numFmtId="16" fontId="120" fillId="26" borderId="30" xfId="24" applyNumberFormat="1" applyFont="1" applyFill="1" applyBorder="1" applyAlignment="1">
      <alignment horizontal="center"/>
    </xf>
    <xf numFmtId="16" fontId="120" fillId="26" borderId="13" xfId="24" applyNumberFormat="1" applyFont="1" applyFill="1" applyBorder="1"/>
    <xf numFmtId="16" fontId="120" fillId="25" borderId="13" xfId="24" applyNumberFormat="1" applyFont="1" applyFill="1" applyBorder="1" applyAlignment="1">
      <alignment horizontal="right"/>
    </xf>
    <xf numFmtId="166" fontId="119" fillId="25" borderId="30" xfId="0" applyNumberFormat="1" applyFont="1" applyFill="1" applyBorder="1" applyAlignment="1">
      <alignment horizontal="center" vertical="center"/>
    </xf>
    <xf numFmtId="16" fontId="102" fillId="25" borderId="30" xfId="25" applyNumberFormat="1" applyFont="1" applyFill="1" applyBorder="1" applyAlignment="1">
      <alignment horizontal="center"/>
    </xf>
    <xf numFmtId="0" fontId="102" fillId="25" borderId="13" xfId="0" applyFont="1" applyFill="1" applyBorder="1" applyAlignment="1">
      <alignment wrapText="1"/>
    </xf>
    <xf numFmtId="165" fontId="112" fillId="24" borderId="30" xfId="24" applyNumberFormat="1" applyFont="1" applyFill="1" applyBorder="1" applyAlignment="1">
      <alignment horizontal="center" vertical="center"/>
    </xf>
    <xf numFmtId="165" fontId="112" fillId="26" borderId="30" xfId="24" applyNumberFormat="1" applyFont="1" applyFill="1" applyBorder="1" applyAlignment="1">
      <alignment horizontal="center" vertical="center" wrapText="1"/>
    </xf>
    <xf numFmtId="166" fontId="112" fillId="25" borderId="0" xfId="0" quotePrefix="1" applyNumberFormat="1" applyFont="1" applyFill="1" applyAlignment="1">
      <alignment horizontal="center" vertical="center"/>
    </xf>
    <xf numFmtId="166" fontId="112" fillId="25" borderId="11" xfId="0" quotePrefix="1" applyNumberFormat="1" applyFont="1" applyFill="1" applyBorder="1" applyAlignment="1">
      <alignment horizontal="center" vertical="center"/>
    </xf>
    <xf numFmtId="166" fontId="112" fillId="25" borderId="30" xfId="0" quotePrefix="1" applyNumberFormat="1" applyFont="1" applyFill="1" applyBorder="1" applyAlignment="1">
      <alignment horizontal="center" vertical="center"/>
    </xf>
    <xf numFmtId="16" fontId="119" fillId="25" borderId="30" xfId="23" quotePrefix="1" applyNumberFormat="1" applyFont="1" applyFill="1" applyBorder="1" applyAlignment="1">
      <alignment horizontal="center"/>
    </xf>
    <xf numFmtId="165" fontId="12" fillId="24" borderId="30" xfId="24" applyNumberFormat="1" applyFont="1" applyFill="1" applyBorder="1" applyAlignment="1">
      <alignment horizontal="center" vertical="center"/>
    </xf>
    <xf numFmtId="165" fontId="12" fillId="26" borderId="30" xfId="24" applyNumberFormat="1" applyFont="1" applyFill="1" applyBorder="1" applyAlignment="1">
      <alignment horizontal="center" vertical="center" wrapText="1"/>
    </xf>
    <xf numFmtId="166" fontId="12" fillId="25" borderId="13" xfId="0" applyNumberFormat="1" applyFont="1" applyFill="1" applyBorder="1" applyAlignment="1">
      <alignment horizontal="center" vertical="center"/>
    </xf>
    <xf numFmtId="166" fontId="12" fillId="25" borderId="11" xfId="0" quotePrefix="1" applyNumberFormat="1" applyFont="1" applyFill="1" applyBorder="1" applyAlignment="1">
      <alignment horizontal="center" vertical="center"/>
    </xf>
    <xf numFmtId="166" fontId="116" fillId="25" borderId="30" xfId="0" quotePrefix="1" applyNumberFormat="1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wrapText="1"/>
    </xf>
    <xf numFmtId="16" fontId="12" fillId="25" borderId="13" xfId="23" applyNumberFormat="1" applyFont="1" applyFill="1" applyBorder="1" applyAlignment="1">
      <alignment horizontal="right"/>
    </xf>
    <xf numFmtId="165" fontId="98" fillId="24" borderId="31" xfId="24" applyNumberFormat="1" applyFont="1" applyFill="1" applyBorder="1" applyAlignment="1">
      <alignment horizontal="center" vertical="center"/>
    </xf>
    <xf numFmtId="165" fontId="98" fillId="26" borderId="31" xfId="24" applyNumberFormat="1" applyFont="1" applyFill="1" applyBorder="1" applyAlignment="1">
      <alignment horizontal="center" vertical="center" wrapText="1"/>
    </xf>
    <xf numFmtId="166" fontId="98" fillId="25" borderId="32" xfId="0" applyNumberFormat="1" applyFont="1" applyFill="1" applyBorder="1" applyAlignment="1">
      <alignment horizontal="center" vertical="center"/>
    </xf>
    <xf numFmtId="166" fontId="98" fillId="25" borderId="14" xfId="0" quotePrefix="1" applyNumberFormat="1" applyFont="1" applyFill="1" applyBorder="1" applyAlignment="1">
      <alignment horizontal="center" vertical="center"/>
    </xf>
    <xf numFmtId="166" fontId="98" fillId="25" borderId="31" xfId="0" quotePrefix="1" applyNumberFormat="1" applyFont="1" applyFill="1" applyBorder="1" applyAlignment="1">
      <alignment horizontal="center" vertical="center"/>
    </xf>
    <xf numFmtId="16" fontId="98" fillId="35" borderId="31" xfId="25" applyNumberFormat="1" applyFont="1" applyFill="1" applyBorder="1" applyAlignment="1">
      <alignment horizontal="center"/>
    </xf>
    <xf numFmtId="0" fontId="98" fillId="35" borderId="32" xfId="0" applyFont="1" applyFill="1" applyBorder="1" applyAlignment="1">
      <alignment wrapText="1"/>
    </xf>
    <xf numFmtId="16" fontId="98" fillId="32" borderId="33" xfId="24" applyNumberFormat="1" applyFont="1" applyFill="1" applyBorder="1" applyAlignment="1">
      <alignment horizontal="right"/>
    </xf>
    <xf numFmtId="16" fontId="98" fillId="32" borderId="31" xfId="23" quotePrefix="1" applyNumberFormat="1" applyFont="1" applyFill="1" applyBorder="1" applyAlignment="1">
      <alignment horizontal="center"/>
    </xf>
    <xf numFmtId="16" fontId="98" fillId="32" borderId="14" xfId="23" quotePrefix="1" applyNumberFormat="1" applyFont="1" applyFill="1" applyBorder="1" applyAlignment="1">
      <alignment horizontal="center"/>
    </xf>
    <xf numFmtId="16" fontId="98" fillId="32" borderId="32" xfId="23" applyNumberFormat="1" applyFont="1" applyFill="1" applyBorder="1" applyAlignment="1">
      <alignment horizontal="center"/>
    </xf>
    <xf numFmtId="16" fontId="98" fillId="32" borderId="14" xfId="23" applyNumberFormat="1" applyFont="1" applyFill="1" applyBorder="1" applyAlignment="1">
      <alignment horizontal="center"/>
    </xf>
    <xf numFmtId="0" fontId="4" fillId="27" borderId="0" xfId="23" applyFont="1" applyFill="1"/>
    <xf numFmtId="16" fontId="4" fillId="26" borderId="0" xfId="23" applyNumberFormat="1" applyFont="1" applyFill="1"/>
    <xf numFmtId="0" fontId="4" fillId="27" borderId="72" xfId="23" applyFont="1" applyFill="1" applyBorder="1"/>
    <xf numFmtId="0" fontId="4" fillId="27" borderId="0" xfId="23" applyFont="1" applyFill="1" applyAlignment="1">
      <alignment horizontal="left"/>
    </xf>
    <xf numFmtId="0" fontId="124" fillId="25" borderId="0" xfId="23" applyFont="1" applyFill="1" applyAlignment="1">
      <alignment horizontal="right" vertical="center"/>
    </xf>
    <xf numFmtId="16" fontId="52" fillId="0" borderId="0" xfId="24" applyNumberFormat="1" applyFont="1" applyAlignment="1">
      <alignment horizontal="center"/>
    </xf>
    <xf numFmtId="16" fontId="52" fillId="0" borderId="0" xfId="24" applyNumberFormat="1" applyFont="1"/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125" fillId="0" borderId="0" xfId="0" applyFont="1" applyAlignment="1">
      <alignment horizontal="left" vertical="center"/>
    </xf>
    <xf numFmtId="0" fontId="125" fillId="0" borderId="0" xfId="0" applyFont="1" applyAlignment="1">
      <alignment vertical="center"/>
    </xf>
    <xf numFmtId="0" fontId="95" fillId="0" borderId="0" xfId="23" applyFont="1" applyAlignment="1">
      <alignment horizontal="left" vertical="center" wrapText="1"/>
    </xf>
    <xf numFmtId="0" fontId="113" fillId="0" borderId="0" xfId="0" applyFont="1" applyAlignment="1">
      <alignment vertical="center"/>
    </xf>
    <xf numFmtId="0" fontId="113" fillId="0" borderId="0" xfId="0" applyFont="1" applyAlignment="1">
      <alignment horizontal="center" vertical="center"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7" fillId="0" borderId="0" xfId="0" applyFont="1" applyAlignment="1">
      <alignment horizontal="right" vertical="center"/>
    </xf>
    <xf numFmtId="0" fontId="12" fillId="0" borderId="0" xfId="23" applyFont="1" applyAlignment="1">
      <alignment horizontal="left" vertical="center"/>
    </xf>
    <xf numFmtId="0" fontId="12" fillId="0" borderId="0" xfId="24" applyFont="1" applyAlignment="1">
      <alignment horizontal="left"/>
    </xf>
    <xf numFmtId="0" fontId="12" fillId="0" borderId="0" xfId="24" applyFont="1" applyAlignment="1">
      <alignment horizontal="center"/>
    </xf>
    <xf numFmtId="0" fontId="12" fillId="0" borderId="0" xfId="24" applyFont="1" applyAlignment="1">
      <alignment horizontal="center" wrapText="1"/>
    </xf>
    <xf numFmtId="0" fontId="12" fillId="0" borderId="0" xfId="24" applyFont="1"/>
    <xf numFmtId="0" fontId="128" fillId="24" borderId="0" xfId="26" applyFont="1" applyFill="1" applyAlignment="1">
      <alignment vertical="center"/>
    </xf>
    <xf numFmtId="1" fontId="129" fillId="0" borderId="0" xfId="28" applyNumberFormat="1" applyFont="1" applyAlignment="1">
      <alignment horizontal="left" vertical="center"/>
    </xf>
    <xf numFmtId="0" fontId="130" fillId="0" borderId="0" xfId="23" applyFont="1" applyAlignment="1">
      <alignment vertical="center"/>
    </xf>
    <xf numFmtId="0" fontId="131" fillId="0" borderId="0" xfId="0" applyFont="1" applyAlignment="1">
      <alignment horizontal="center"/>
    </xf>
    <xf numFmtId="0" fontId="131" fillId="0" borderId="0" xfId="0" applyFont="1"/>
    <xf numFmtId="0" fontId="132" fillId="0" borderId="0" xfId="23" applyFont="1" applyAlignment="1">
      <alignment horizontal="right"/>
    </xf>
    <xf numFmtId="0" fontId="132" fillId="0" borderId="0" xfId="23" applyFont="1"/>
    <xf numFmtId="0" fontId="133" fillId="0" borderId="0" xfId="23" applyFont="1"/>
    <xf numFmtId="0" fontId="134" fillId="24" borderId="0" xfId="26" applyFont="1" applyFill="1" applyAlignment="1">
      <alignment vertical="center"/>
    </xf>
    <xf numFmtId="0" fontId="132" fillId="0" borderId="0" xfId="23" applyFont="1" applyAlignment="1">
      <alignment horizontal="left"/>
    </xf>
    <xf numFmtId="16" fontId="105" fillId="0" borderId="0" xfId="28" quotePrefix="1" applyNumberFormat="1" applyFont="1" applyAlignment="1">
      <alignment horizontal="center" vertical="center"/>
    </xf>
    <xf numFmtId="0" fontId="131" fillId="0" borderId="0" xfId="23" applyFont="1" applyAlignment="1">
      <alignment vertical="center"/>
    </xf>
    <xf numFmtId="0" fontId="135" fillId="0" borderId="0" xfId="0" applyFont="1"/>
    <xf numFmtId="0" fontId="136" fillId="24" borderId="22" xfId="0" applyFont="1" applyFill="1" applyBorder="1" applyAlignment="1">
      <alignment horizontal="left" vertical="center"/>
    </xf>
    <xf numFmtId="0" fontId="137" fillId="0" borderId="0" xfId="23" applyFont="1" applyAlignment="1">
      <alignment horizontal="center"/>
    </xf>
    <xf numFmtId="0" fontId="137" fillId="0" borderId="0" xfId="23" applyFont="1"/>
    <xf numFmtId="0" fontId="94" fillId="0" borderId="0" xfId="0" applyFont="1" applyAlignment="1">
      <alignment horizontal="left" vertical="center"/>
    </xf>
    <xf numFmtId="0" fontId="132" fillId="0" borderId="0" xfId="0" applyFont="1" applyAlignment="1">
      <alignment horizontal="left"/>
    </xf>
    <xf numFmtId="0" fontId="138" fillId="24" borderId="0" xfId="26" applyFont="1" applyFill="1" applyAlignment="1">
      <alignment vertical="center"/>
    </xf>
    <xf numFmtId="16" fontId="139" fillId="0" borderId="0" xfId="28" quotePrefix="1" applyNumberFormat="1" applyFont="1" applyAlignment="1">
      <alignment horizontal="center" vertical="center"/>
    </xf>
    <xf numFmtId="0" fontId="140" fillId="0" borderId="0" xfId="0" applyFont="1" applyAlignment="1">
      <alignment horizontal="left" vertical="center"/>
    </xf>
    <xf numFmtId="0" fontId="131" fillId="0" borderId="0" xfId="26" applyFont="1" applyAlignment="1">
      <alignment vertical="center"/>
    </xf>
    <xf numFmtId="16" fontId="141" fillId="0" borderId="0" xfId="28" quotePrefix="1" applyNumberFormat="1" applyFont="1" applyAlignment="1">
      <alignment horizontal="center" vertical="center"/>
    </xf>
    <xf numFmtId="0" fontId="138" fillId="26" borderId="0" xfId="28" applyFont="1" applyFill="1" applyAlignment="1">
      <alignment vertical="center"/>
    </xf>
    <xf numFmtId="0" fontId="128" fillId="0" borderId="0" xfId="28" applyFont="1" applyAlignment="1">
      <alignment horizontal="left" vertical="center"/>
    </xf>
    <xf numFmtId="0" fontId="109" fillId="0" borderId="0" xfId="0" applyFont="1" applyAlignment="1">
      <alignment horizontal="center"/>
    </xf>
    <xf numFmtId="0" fontId="109" fillId="0" borderId="0" xfId="0" applyFont="1"/>
    <xf numFmtId="0" fontId="10" fillId="26" borderId="0" xfId="23" applyFont="1" applyFill="1"/>
    <xf numFmtId="0" fontId="103" fillId="26" borderId="0" xfId="23" applyFont="1" applyFill="1"/>
    <xf numFmtId="0" fontId="103" fillId="26" borderId="0" xfId="23" applyFont="1" applyFill="1" applyAlignment="1">
      <alignment horizontal="right"/>
    </xf>
    <xf numFmtId="0" fontId="23" fillId="26" borderId="0" xfId="23" applyFont="1" applyFill="1" applyAlignment="1">
      <alignment horizontal="centerContinuous"/>
    </xf>
    <xf numFmtId="0" fontId="10" fillId="26" borderId="0" xfId="23" applyFont="1" applyFill="1" applyAlignment="1">
      <alignment horizontal="centerContinuous"/>
    </xf>
    <xf numFmtId="0" fontId="4" fillId="26" borderId="0" xfId="23" applyFont="1" applyFill="1" applyAlignment="1">
      <alignment horizontal="left"/>
    </xf>
    <xf numFmtId="164" fontId="123" fillId="26" borderId="0" xfId="20" applyNumberFormat="1" applyFont="1" applyFill="1" applyAlignment="1" applyProtection="1"/>
    <xf numFmtId="0" fontId="143" fillId="26" borderId="0" xfId="23" applyFont="1" applyFill="1"/>
    <xf numFmtId="0" fontId="143" fillId="26" borderId="0" xfId="23" applyFont="1" applyFill="1" applyAlignment="1">
      <alignment horizontal="right"/>
    </xf>
    <xf numFmtId="0" fontId="144" fillId="26" borderId="0" xfId="23" applyFont="1" applyFill="1" applyAlignment="1">
      <alignment horizontal="centerContinuous"/>
    </xf>
    <xf numFmtId="0" fontId="144" fillId="26" borderId="0" xfId="23" applyFont="1" applyFill="1" applyAlignment="1">
      <alignment horizontal="center"/>
    </xf>
    <xf numFmtId="15" fontId="144" fillId="26" borderId="0" xfId="23" quotePrefix="1" applyNumberFormat="1" applyFont="1" applyFill="1" applyAlignment="1">
      <alignment horizontal="center"/>
    </xf>
    <xf numFmtId="15" fontId="144" fillId="26" borderId="0" xfId="23" quotePrefix="1" applyNumberFormat="1" applyFont="1" applyFill="1" applyAlignment="1">
      <alignment horizontal="left"/>
    </xf>
    <xf numFmtId="164" fontId="107" fillId="26" borderId="0" xfId="20" applyNumberFormat="1" applyFont="1" applyFill="1" applyAlignment="1" applyProtection="1"/>
    <xf numFmtId="0" fontId="21" fillId="26" borderId="0" xfId="23" applyFont="1" applyFill="1" applyAlignment="1">
      <alignment horizontal="right"/>
    </xf>
    <xf numFmtId="15" fontId="21" fillId="26" borderId="0" xfId="23" applyNumberFormat="1" applyFont="1" applyFill="1" applyAlignment="1">
      <alignment horizontal="center"/>
    </xf>
    <xf numFmtId="166" fontId="102" fillId="26" borderId="0" xfId="23" applyNumberFormat="1" applyFont="1" applyFill="1"/>
    <xf numFmtId="166" fontId="102" fillId="26" borderId="0" xfId="23" applyNumberFormat="1" applyFont="1" applyFill="1" applyAlignment="1">
      <alignment horizontal="left"/>
    </xf>
    <xf numFmtId="0" fontId="10" fillId="26" borderId="0" xfId="27" applyFont="1" applyFill="1" applyAlignment="1">
      <alignment horizontal="left" vertical="center" wrapText="1"/>
    </xf>
    <xf numFmtId="0" fontId="106" fillId="26" borderId="0" xfId="0" applyFont="1" applyFill="1" applyAlignment="1">
      <alignment horizontal="left"/>
    </xf>
    <xf numFmtId="0" fontId="12" fillId="0" borderId="44" xfId="0" applyFont="1" applyBorder="1"/>
    <xf numFmtId="16" fontId="106" fillId="26" borderId="0" xfId="24" applyNumberFormat="1" applyFont="1" applyFill="1" applyAlignment="1">
      <alignment horizontal="left"/>
    </xf>
    <xf numFmtId="16" fontId="102" fillId="26" borderId="0" xfId="24" applyNumberFormat="1" applyFont="1" applyFill="1" applyAlignment="1">
      <alignment horizontal="left"/>
    </xf>
    <xf numFmtId="0" fontId="4" fillId="26" borderId="0" xfId="23" applyFont="1" applyFill="1" applyAlignment="1">
      <alignment horizontal="right"/>
    </xf>
    <xf numFmtId="0" fontId="99" fillId="26" borderId="0" xfId="26" applyFont="1" applyFill="1" applyAlignment="1">
      <alignment vertical="center"/>
    </xf>
    <xf numFmtId="164" fontId="4" fillId="26" borderId="0" xfId="24" applyNumberFormat="1" applyFont="1" applyFill="1"/>
    <xf numFmtId="0" fontId="102" fillId="26" borderId="0" xfId="26" applyFont="1" applyFill="1" applyAlignment="1">
      <alignment vertical="center"/>
    </xf>
    <xf numFmtId="0" fontId="23" fillId="26" borderId="0" xfId="26" applyFont="1" applyFill="1" applyAlignment="1">
      <alignment vertical="center"/>
    </xf>
    <xf numFmtId="0" fontId="100" fillId="26" borderId="0" xfId="23" applyFont="1" applyFill="1" applyAlignment="1">
      <alignment horizontal="right" vertical="center"/>
    </xf>
    <xf numFmtId="0" fontId="21" fillId="26" borderId="0" xfId="26" applyFont="1" applyFill="1" applyAlignment="1">
      <alignment vertical="center"/>
    </xf>
    <xf numFmtId="0" fontId="99" fillId="26" borderId="0" xfId="28" applyFont="1" applyFill="1" applyAlignment="1">
      <alignment vertical="center"/>
    </xf>
    <xf numFmtId="1" fontId="111" fillId="26" borderId="0" xfId="28" applyNumberFormat="1" applyFont="1" applyFill="1" applyAlignment="1">
      <alignment horizontal="left" vertical="center"/>
    </xf>
    <xf numFmtId="0" fontId="102" fillId="32" borderId="44" xfId="0" applyFont="1" applyFill="1" applyBorder="1"/>
    <xf numFmtId="16" fontId="102" fillId="32" borderId="44" xfId="24" applyNumberFormat="1" applyFont="1" applyFill="1" applyBorder="1" applyAlignment="1">
      <alignment horizontal="center"/>
    </xf>
    <xf numFmtId="0" fontId="122" fillId="26" borderId="0" xfId="23" applyFont="1" applyFill="1" applyAlignment="1">
      <alignment horizontal="center"/>
    </xf>
    <xf numFmtId="0" fontId="122" fillId="26" borderId="0" xfId="23" applyFont="1" applyFill="1" applyAlignment="1">
      <alignment horizontal="left"/>
    </xf>
    <xf numFmtId="0" fontId="145" fillId="26" borderId="0" xfId="23" applyFont="1" applyFill="1"/>
    <xf numFmtId="0" fontId="92" fillId="26" borderId="0" xfId="23" applyFont="1" applyFill="1"/>
    <xf numFmtId="0" fontId="93" fillId="26" borderId="0" xfId="23" applyFont="1" applyFill="1" applyAlignment="1">
      <alignment horizontal="center"/>
    </xf>
    <xf numFmtId="0" fontId="93" fillId="26" borderId="0" xfId="23" applyFont="1" applyFill="1" applyAlignment="1">
      <alignment horizontal="left"/>
    </xf>
    <xf numFmtId="0" fontId="118" fillId="26" borderId="0" xfId="23" applyFont="1" applyFill="1"/>
    <xf numFmtId="0" fontId="10" fillId="26" borderId="0" xfId="27" applyFont="1" applyFill="1" applyAlignment="1">
      <alignment horizontal="center" vertical="center" wrapText="1"/>
    </xf>
    <xf numFmtId="0" fontId="4" fillId="26" borderId="0" xfId="0" applyFont="1" applyFill="1"/>
    <xf numFmtId="0" fontId="4" fillId="26" borderId="0" xfId="0" applyFont="1" applyFill="1" applyAlignment="1">
      <alignment horizontal="left"/>
    </xf>
    <xf numFmtId="16" fontId="102" fillId="25" borderId="0" xfId="24" applyNumberFormat="1" applyFont="1" applyFill="1" applyAlignment="1">
      <alignment horizontal="center"/>
    </xf>
    <xf numFmtId="16" fontId="4" fillId="26" borderId="0" xfId="24" applyNumberFormat="1" applyFont="1" applyFill="1" applyAlignment="1">
      <alignment horizontal="left"/>
    </xf>
    <xf numFmtId="0" fontId="146" fillId="26" borderId="0" xfId="23" applyFont="1" applyFill="1"/>
    <xf numFmtId="0" fontId="10" fillId="60" borderId="46" xfId="27" applyFont="1" applyFill="1" applyBorder="1" applyAlignment="1">
      <alignment horizontal="center" vertical="center" wrapText="1"/>
    </xf>
    <xf numFmtId="0" fontId="10" fillId="60" borderId="14" xfId="27" applyFont="1" applyFill="1" applyBorder="1" applyAlignment="1">
      <alignment horizontal="center" vertical="center" wrapText="1"/>
    </xf>
    <xf numFmtId="0" fontId="122" fillId="26" borderId="0" xfId="23" applyFont="1" applyFill="1"/>
    <xf numFmtId="0" fontId="93" fillId="26" borderId="0" xfId="23" applyFont="1" applyFill="1"/>
    <xf numFmtId="0" fontId="92" fillId="0" borderId="0" xfId="23" applyFont="1" applyAlignment="1">
      <alignment horizontal="left"/>
    </xf>
    <xf numFmtId="0" fontId="92" fillId="0" borderId="0" xfId="23" applyFont="1"/>
    <xf numFmtId="0" fontId="93" fillId="0" borderId="0" xfId="23" applyFont="1" applyAlignment="1">
      <alignment wrapText="1"/>
    </xf>
    <xf numFmtId="0" fontId="104" fillId="0" borderId="0" xfId="23" applyFont="1" applyAlignment="1">
      <alignment horizontal="left"/>
    </xf>
    <xf numFmtId="0" fontId="147" fillId="26" borderId="0" xfId="23" applyFont="1" applyFill="1" applyAlignment="1">
      <alignment horizontal="center"/>
    </xf>
    <xf numFmtId="0" fontId="147" fillId="26" borderId="0" xfId="23" applyFont="1" applyFill="1" applyAlignment="1">
      <alignment horizontal="left"/>
    </xf>
    <xf numFmtId="0" fontId="12" fillId="25" borderId="0" xfId="23" applyFont="1" applyFill="1" applyAlignment="1">
      <alignment horizontal="left" vertical="center"/>
    </xf>
    <xf numFmtId="0" fontId="21" fillId="0" borderId="68" xfId="0" applyFont="1" applyBorder="1" applyAlignment="1">
      <alignment horizontal="left"/>
    </xf>
    <xf numFmtId="16" fontId="21" fillId="0" borderId="68" xfId="23" applyNumberFormat="1" applyFont="1" applyBorder="1" applyAlignment="1">
      <alignment horizontal="right"/>
    </xf>
    <xf numFmtId="16" fontId="12" fillId="0" borderId="68" xfId="23" quotePrefix="1" applyNumberFormat="1" applyFont="1" applyBorder="1" applyAlignment="1">
      <alignment horizontal="center"/>
    </xf>
    <xf numFmtId="16" fontId="21" fillId="0" borderId="68" xfId="23" applyNumberFormat="1" applyFont="1" applyBorder="1" applyAlignment="1">
      <alignment horizontal="center"/>
    </xf>
    <xf numFmtId="0" fontId="12" fillId="25" borderId="0" xfId="24" applyFont="1" applyFill="1" applyAlignment="1">
      <alignment horizontal="left"/>
    </xf>
    <xf numFmtId="0" fontId="12" fillId="0" borderId="68" xfId="0" applyFont="1" applyBorder="1" applyAlignment="1">
      <alignment horizontal="left" wrapText="1"/>
    </xf>
    <xf numFmtId="16" fontId="12" fillId="0" borderId="68" xfId="23" applyNumberFormat="1" applyFont="1" applyBorder="1" applyAlignment="1">
      <alignment horizontal="right"/>
    </xf>
    <xf numFmtId="16" fontId="12" fillId="0" borderId="68" xfId="23" applyNumberFormat="1" applyFont="1" applyBorder="1" applyAlignment="1">
      <alignment horizontal="center"/>
    </xf>
    <xf numFmtId="16" fontId="148" fillId="0" borderId="68" xfId="23" quotePrefix="1" applyNumberFormat="1" applyFont="1" applyBorder="1" applyAlignment="1">
      <alignment horizontal="center"/>
    </xf>
    <xf numFmtId="0" fontId="121" fillId="32" borderId="68" xfId="23" applyFont="1" applyFill="1" applyBorder="1"/>
    <xf numFmtId="0" fontId="121" fillId="32" borderId="68" xfId="25" applyFont="1" applyFill="1" applyBorder="1" applyAlignment="1">
      <alignment horizontal="left" wrapText="1"/>
    </xf>
    <xf numFmtId="16" fontId="110" fillId="32" borderId="68" xfId="24" applyNumberFormat="1" applyFont="1" applyFill="1" applyBorder="1" applyAlignment="1">
      <alignment horizontal="right"/>
    </xf>
    <xf numFmtId="16" fontId="110" fillId="32" borderId="68" xfId="23" applyNumberFormat="1" applyFont="1" applyFill="1" applyBorder="1" applyAlignment="1">
      <alignment horizontal="center"/>
    </xf>
    <xf numFmtId="16" fontId="12" fillId="32" borderId="68" xfId="23" quotePrefix="1" applyNumberFormat="1" applyFont="1" applyFill="1" applyBorder="1" applyAlignment="1">
      <alignment horizontal="center"/>
    </xf>
    <xf numFmtId="16" fontId="110" fillId="32" borderId="68" xfId="23" quotePrefix="1" applyNumberFormat="1" applyFont="1" applyFill="1" applyBorder="1" applyAlignment="1">
      <alignment horizontal="center"/>
    </xf>
    <xf numFmtId="16" fontId="148" fillId="32" borderId="68" xfId="23" quotePrefix="1" applyNumberFormat="1" applyFont="1" applyFill="1" applyBorder="1" applyAlignment="1">
      <alignment horizontal="center"/>
    </xf>
    <xf numFmtId="0" fontId="121" fillId="25" borderId="0" xfId="23" applyFont="1" applyFill="1"/>
    <xf numFmtId="0" fontId="120" fillId="0" borderId="68" xfId="0" applyFont="1" applyBorder="1" applyAlignment="1">
      <alignment horizontal="left"/>
    </xf>
    <xf numFmtId="16" fontId="120" fillId="0" borderId="68" xfId="23" applyNumberFormat="1" applyFont="1" applyBorder="1" applyAlignment="1">
      <alignment horizontal="right"/>
    </xf>
    <xf numFmtId="16" fontId="120" fillId="0" borderId="68" xfId="23" applyNumberFormat="1" applyFont="1" applyBorder="1" applyAlignment="1">
      <alignment horizontal="center"/>
    </xf>
    <xf numFmtId="16" fontId="120" fillId="0" borderId="68" xfId="23" quotePrefix="1" applyNumberFormat="1" applyFont="1" applyBorder="1" applyAlignment="1">
      <alignment horizontal="center"/>
    </xf>
    <xf numFmtId="0" fontId="119" fillId="0" borderId="68" xfId="0" applyFont="1" applyBorder="1" applyAlignment="1">
      <alignment horizontal="left"/>
    </xf>
    <xf numFmtId="16" fontId="119" fillId="0" borderId="68" xfId="24" applyNumberFormat="1" applyFont="1" applyBorder="1" applyAlignment="1">
      <alignment horizontal="right"/>
    </xf>
    <xf numFmtId="16" fontId="119" fillId="0" borderId="68" xfId="23" applyNumberFormat="1" applyFont="1" applyBorder="1" applyAlignment="1">
      <alignment horizontal="center"/>
    </xf>
    <xf numFmtId="16" fontId="119" fillId="0" borderId="68" xfId="23" quotePrefix="1" applyNumberFormat="1" applyFont="1" applyBorder="1" applyAlignment="1">
      <alignment horizontal="center"/>
    </xf>
    <xf numFmtId="0" fontId="119" fillId="25" borderId="33" xfId="23" applyFont="1" applyFill="1" applyBorder="1"/>
    <xf numFmtId="0" fontId="4" fillId="25" borderId="33" xfId="23" applyFont="1" applyFill="1" applyBorder="1"/>
    <xf numFmtId="0" fontId="12" fillId="25" borderId="33" xfId="24" applyFont="1" applyFill="1" applyBorder="1" applyAlignment="1">
      <alignment horizontal="left"/>
    </xf>
    <xf numFmtId="0" fontId="121" fillId="0" borderId="68" xfId="25" applyFont="1" applyBorder="1" applyAlignment="1">
      <alignment horizontal="left" wrapText="1"/>
    </xf>
    <xf numFmtId="16" fontId="110" fillId="0" borderId="68" xfId="24" applyNumberFormat="1" applyFont="1" applyBorder="1" applyAlignment="1">
      <alignment horizontal="right"/>
    </xf>
    <xf numFmtId="16" fontId="110" fillId="0" borderId="68" xfId="23" applyNumberFormat="1" applyFont="1" applyBorder="1" applyAlignment="1">
      <alignment horizontal="center"/>
    </xf>
    <xf numFmtId="16" fontId="110" fillId="0" borderId="68" xfId="23" quotePrefix="1" applyNumberFormat="1" applyFont="1" applyBorder="1" applyAlignment="1">
      <alignment horizontal="center"/>
    </xf>
    <xf numFmtId="0" fontId="110" fillId="25" borderId="0" xfId="23" applyFont="1" applyFill="1"/>
    <xf numFmtId="0" fontId="4" fillId="25" borderId="48" xfId="23" applyFont="1" applyFill="1" applyBorder="1" applyAlignment="1">
      <alignment horizontal="left"/>
    </xf>
    <xf numFmtId="0" fontId="4" fillId="25" borderId="49" xfId="23" applyFont="1" applyFill="1" applyBorder="1" applyAlignment="1">
      <alignment horizontal="right"/>
    </xf>
    <xf numFmtId="0" fontId="4" fillId="25" borderId="50" xfId="23" applyFont="1" applyFill="1" applyBorder="1" applyAlignment="1">
      <alignment horizontal="right"/>
    </xf>
    <xf numFmtId="0" fontId="21" fillId="25" borderId="65" xfId="0" applyFont="1" applyFill="1" applyBorder="1" applyAlignment="1">
      <alignment horizontal="center" wrapText="1"/>
    </xf>
    <xf numFmtId="0" fontId="21" fillId="25" borderId="0" xfId="0" applyFont="1" applyFill="1" applyAlignment="1">
      <alignment horizontal="left"/>
    </xf>
    <xf numFmtId="16" fontId="21" fillId="25" borderId="11" xfId="23" applyNumberFormat="1" applyFont="1" applyFill="1" applyBorder="1" applyAlignment="1">
      <alignment horizontal="right"/>
    </xf>
    <xf numFmtId="16" fontId="21" fillId="25" borderId="11" xfId="23" applyNumberFormat="1" applyFont="1" applyFill="1" applyBorder="1" applyAlignment="1">
      <alignment horizontal="center"/>
    </xf>
    <xf numFmtId="0" fontId="12" fillId="25" borderId="30" xfId="0" applyFont="1" applyFill="1" applyBorder="1" applyAlignment="1">
      <alignment horizontal="center" wrapText="1"/>
    </xf>
    <xf numFmtId="0" fontId="12" fillId="25" borderId="13" xfId="0" applyFont="1" applyFill="1" applyBorder="1" applyAlignment="1">
      <alignment horizontal="left" wrapText="1"/>
    </xf>
    <xf numFmtId="16" fontId="12" fillId="25" borderId="11" xfId="23" applyNumberFormat="1" applyFont="1" applyFill="1" applyBorder="1" applyAlignment="1">
      <alignment horizontal="right"/>
    </xf>
    <xf numFmtId="16" fontId="12" fillId="25" borderId="11" xfId="23" applyNumberFormat="1" applyFont="1" applyFill="1" applyBorder="1" applyAlignment="1">
      <alignment horizontal="center"/>
    </xf>
    <xf numFmtId="16" fontId="148" fillId="25" borderId="11" xfId="23" quotePrefix="1" applyNumberFormat="1" applyFont="1" applyFill="1" applyBorder="1" applyAlignment="1">
      <alignment horizontal="center"/>
    </xf>
    <xf numFmtId="0" fontId="121" fillId="25" borderId="0" xfId="25" applyFont="1" applyFill="1" applyAlignment="1">
      <alignment horizontal="center" wrapText="1"/>
    </xf>
    <xf numFmtId="0" fontId="121" fillId="25" borderId="0" xfId="25" applyFont="1" applyFill="1" applyAlignment="1">
      <alignment horizontal="left" wrapText="1"/>
    </xf>
    <xf numFmtId="16" fontId="110" fillId="25" borderId="11" xfId="24" applyNumberFormat="1" applyFont="1" applyFill="1" applyBorder="1" applyAlignment="1">
      <alignment horizontal="right"/>
    </xf>
    <xf numFmtId="16" fontId="110" fillId="25" borderId="11" xfId="23" applyNumberFormat="1" applyFont="1" applyFill="1" applyBorder="1" applyAlignment="1">
      <alignment horizontal="center"/>
    </xf>
    <xf numFmtId="16" fontId="110" fillId="25" borderId="11" xfId="23" quotePrefix="1" applyNumberFormat="1" applyFont="1" applyFill="1" applyBorder="1" applyAlignment="1">
      <alignment horizontal="center"/>
    </xf>
    <xf numFmtId="166" fontId="12" fillId="25" borderId="11" xfId="0" applyNumberFormat="1" applyFont="1" applyFill="1" applyBorder="1" applyAlignment="1">
      <alignment horizontal="center" vertical="center"/>
    </xf>
    <xf numFmtId="166" fontId="116" fillId="25" borderId="11" xfId="0" quotePrefix="1" applyNumberFormat="1" applyFont="1" applyFill="1" applyBorder="1" applyAlignment="1">
      <alignment horizontal="center" vertical="center"/>
    </xf>
    <xf numFmtId="16" fontId="120" fillId="25" borderId="30" xfId="25" applyNumberFormat="1" applyFont="1" applyFill="1" applyBorder="1" applyAlignment="1">
      <alignment horizontal="center" wrapText="1"/>
    </xf>
    <xf numFmtId="0" fontId="120" fillId="25" borderId="0" xfId="0" applyFont="1" applyFill="1" applyAlignment="1">
      <alignment horizontal="left"/>
    </xf>
    <xf numFmtId="16" fontId="120" fillId="25" borderId="11" xfId="23" applyNumberFormat="1" applyFont="1" applyFill="1" applyBorder="1" applyAlignment="1">
      <alignment horizontal="right"/>
    </xf>
    <xf numFmtId="16" fontId="120" fillId="25" borderId="11" xfId="23" applyNumberFormat="1" applyFont="1" applyFill="1" applyBorder="1" applyAlignment="1">
      <alignment horizontal="center"/>
    </xf>
    <xf numFmtId="166" fontId="98" fillId="26" borderId="14" xfId="0" applyNumberFormat="1" applyFont="1" applyFill="1" applyBorder="1" applyAlignment="1">
      <alignment horizontal="center" vertical="center"/>
    </xf>
    <xf numFmtId="16" fontId="119" fillId="25" borderId="31" xfId="25" applyNumberFormat="1" applyFont="1" applyFill="1" applyBorder="1" applyAlignment="1">
      <alignment horizontal="center"/>
    </xf>
    <xf numFmtId="0" fontId="119" fillId="25" borderId="33" xfId="0" applyFont="1" applyFill="1" applyBorder="1" applyAlignment="1">
      <alignment horizontal="left"/>
    </xf>
    <xf numFmtId="16" fontId="119" fillId="25" borderId="14" xfId="24" applyNumberFormat="1" applyFont="1" applyFill="1" applyBorder="1" applyAlignment="1">
      <alignment horizontal="right"/>
    </xf>
    <xf numFmtId="16" fontId="119" fillId="25" borderId="13" xfId="23" applyNumberFormat="1" applyFont="1" applyFill="1" applyBorder="1" applyAlignment="1">
      <alignment horizontal="center"/>
    </xf>
    <xf numFmtId="16" fontId="119" fillId="25" borderId="11" xfId="23" applyNumberFormat="1" applyFont="1" applyFill="1" applyBorder="1" applyAlignment="1">
      <alignment horizontal="center"/>
    </xf>
    <xf numFmtId="165" fontId="12" fillId="24" borderId="0" xfId="24" applyNumberFormat="1" applyFont="1" applyFill="1" applyAlignment="1">
      <alignment horizontal="center" vertical="center"/>
    </xf>
    <xf numFmtId="165" fontId="12" fillId="26" borderId="0" xfId="24" applyNumberFormat="1" applyFont="1" applyFill="1" applyAlignment="1">
      <alignment horizontal="center" vertical="center"/>
    </xf>
    <xf numFmtId="0" fontId="4" fillId="25" borderId="0" xfId="23" applyFont="1" applyFill="1" applyAlignment="1">
      <alignment horizontal="right"/>
    </xf>
    <xf numFmtId="0" fontId="4" fillId="25" borderId="72" xfId="23" applyFont="1" applyFill="1" applyBorder="1" applyAlignment="1">
      <alignment horizontal="center"/>
    </xf>
    <xf numFmtId="16" fontId="119" fillId="25" borderId="0" xfId="25" applyNumberFormat="1" applyFont="1" applyFill="1" applyAlignment="1">
      <alignment horizontal="center" wrapText="1"/>
    </xf>
    <xf numFmtId="0" fontId="119" fillId="25" borderId="0" xfId="0" applyFont="1" applyFill="1" applyAlignment="1">
      <alignment horizontal="left" wrapText="1"/>
    </xf>
    <xf numFmtId="16" fontId="119" fillId="25" borderId="0" xfId="23" applyNumberFormat="1" applyFont="1" applyFill="1" applyAlignment="1">
      <alignment horizontal="center"/>
    </xf>
    <xf numFmtId="16" fontId="119" fillId="25" borderId="0" xfId="23" quotePrefix="1" applyNumberFormat="1" applyFont="1" applyFill="1" applyAlignment="1">
      <alignment horizontal="center"/>
    </xf>
    <xf numFmtId="0" fontId="21" fillId="0" borderId="0" xfId="0" applyFont="1" applyAlignment="1">
      <alignment horizontal="left"/>
    </xf>
    <xf numFmtId="0" fontId="108" fillId="0" borderId="0" xfId="23" applyFont="1" applyAlignment="1">
      <alignment horizontal="left"/>
    </xf>
    <xf numFmtId="0" fontId="4" fillId="0" borderId="0" xfId="0" applyFont="1" applyAlignment="1">
      <alignment horizontal="left" vertical="center"/>
    </xf>
    <xf numFmtId="0" fontId="149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6" fontId="4" fillId="0" borderId="0" xfId="23" applyNumberFormat="1" applyFont="1" applyAlignment="1">
      <alignment horizontal="right"/>
    </xf>
    <xf numFmtId="16" fontId="4" fillId="0" borderId="0" xfId="23" applyNumberFormat="1" applyFont="1"/>
    <xf numFmtId="16" fontId="52" fillId="0" borderId="0" xfId="24" applyNumberFormat="1" applyFont="1" applyAlignment="1">
      <alignment horizontal="left"/>
    </xf>
    <xf numFmtId="0" fontId="12" fillId="60" borderId="44" xfId="23" applyFont="1" applyFill="1" applyBorder="1" applyAlignment="1">
      <alignment horizontal="center" vertical="center"/>
    </xf>
    <xf numFmtId="0" fontId="12" fillId="60" borderId="44" xfId="23" applyFont="1" applyFill="1" applyBorder="1" applyAlignment="1">
      <alignment horizontal="center" vertical="center" wrapText="1"/>
    </xf>
    <xf numFmtId="0" fontId="12" fillId="60" borderId="13" xfId="23" applyFont="1" applyFill="1" applyBorder="1" applyAlignment="1">
      <alignment horizontal="center" vertical="center"/>
    </xf>
    <xf numFmtId="0" fontId="12" fillId="60" borderId="59" xfId="23" applyFont="1" applyFill="1" applyBorder="1" applyAlignment="1">
      <alignment horizontal="center" vertical="center" wrapText="1"/>
    </xf>
    <xf numFmtId="0" fontId="12" fillId="60" borderId="59" xfId="23" applyFont="1" applyFill="1" applyBorder="1" applyAlignment="1">
      <alignment horizontal="center" vertical="center"/>
    </xf>
    <xf numFmtId="0" fontId="12" fillId="60" borderId="66" xfId="23" applyFont="1" applyFill="1" applyBorder="1" applyAlignment="1">
      <alignment horizontal="center" vertical="center"/>
    </xf>
    <xf numFmtId="0" fontId="12" fillId="60" borderId="0" xfId="23" applyFont="1" applyFill="1" applyAlignment="1">
      <alignment horizontal="center" vertical="center"/>
    </xf>
    <xf numFmtId="0" fontId="12" fillId="60" borderId="67" xfId="23" applyFont="1" applyFill="1" applyBorder="1" applyAlignment="1">
      <alignment horizontal="center" vertical="center" wrapText="1"/>
    </xf>
    <xf numFmtId="0" fontId="12" fillId="60" borderId="67" xfId="23" applyFont="1" applyFill="1" applyBorder="1" applyAlignment="1">
      <alignment horizontal="center" vertical="center"/>
    </xf>
    <xf numFmtId="0" fontId="12" fillId="62" borderId="44" xfId="23" applyFont="1" applyFill="1" applyBorder="1" applyAlignment="1">
      <alignment horizontal="center" vertical="center"/>
    </xf>
    <xf numFmtId="0" fontId="12" fillId="62" borderId="44" xfId="23" applyFont="1" applyFill="1" applyBorder="1" applyAlignment="1">
      <alignment horizontal="center" vertical="center" wrapText="1"/>
    </xf>
    <xf numFmtId="0" fontId="12" fillId="60" borderId="36" xfId="24" applyFont="1" applyFill="1" applyBorder="1" applyAlignment="1">
      <alignment horizontal="left" vertical="center"/>
    </xf>
    <xf numFmtId="0" fontId="12" fillId="60" borderId="35" xfId="24" applyFont="1" applyFill="1" applyBorder="1" applyAlignment="1">
      <alignment horizontal="left" vertical="center" wrapText="1"/>
    </xf>
    <xf numFmtId="0" fontId="12" fillId="60" borderId="34" xfId="24" applyFont="1" applyFill="1" applyBorder="1" applyAlignment="1">
      <alignment horizontal="center" vertical="center"/>
    </xf>
    <xf numFmtId="0" fontId="12" fillId="60" borderId="34" xfId="23" applyFont="1" applyFill="1" applyBorder="1" applyAlignment="1">
      <alignment horizontal="center" vertical="center"/>
    </xf>
    <xf numFmtId="0" fontId="12" fillId="60" borderId="34" xfId="24" applyFont="1" applyFill="1" applyBorder="1" applyAlignment="1">
      <alignment horizontal="left" vertical="center"/>
    </xf>
    <xf numFmtId="0" fontId="12" fillId="60" borderId="36" xfId="24" applyFont="1" applyFill="1" applyBorder="1" applyAlignment="1">
      <alignment horizontal="left" vertical="center" wrapText="1"/>
    </xf>
    <xf numFmtId="16" fontId="120" fillId="26" borderId="51" xfId="24" applyNumberFormat="1" applyFont="1" applyFill="1" applyBorder="1" applyAlignment="1">
      <alignment horizontal="left"/>
    </xf>
    <xf numFmtId="16" fontId="120" fillId="26" borderId="53" xfId="24" applyNumberFormat="1" applyFont="1" applyFill="1" applyBorder="1" applyAlignment="1">
      <alignment horizontal="left"/>
    </xf>
    <xf numFmtId="16" fontId="102" fillId="26" borderId="30" xfId="25" applyNumberFormat="1" applyFont="1" applyFill="1" applyBorder="1" applyAlignment="1">
      <alignment horizontal="left"/>
    </xf>
    <xf numFmtId="0" fontId="102" fillId="26" borderId="13" xfId="0" applyFont="1" applyFill="1" applyBorder="1" applyAlignment="1">
      <alignment horizontal="left" wrapText="1"/>
    </xf>
    <xf numFmtId="16" fontId="119" fillId="25" borderId="30" xfId="25" applyNumberFormat="1" applyFont="1" applyFill="1" applyBorder="1" applyAlignment="1">
      <alignment horizontal="left"/>
    </xf>
    <xf numFmtId="0" fontId="119" fillId="25" borderId="13" xfId="0" applyFont="1" applyFill="1" applyBorder="1" applyAlignment="1">
      <alignment horizontal="left"/>
    </xf>
    <xf numFmtId="16" fontId="12" fillId="26" borderId="30" xfId="25" applyNumberFormat="1" applyFont="1" applyFill="1" applyBorder="1" applyAlignment="1">
      <alignment horizontal="left"/>
    </xf>
    <xf numFmtId="0" fontId="12" fillId="26" borderId="13" xfId="0" applyFont="1" applyFill="1" applyBorder="1" applyAlignment="1">
      <alignment horizontal="left"/>
    </xf>
    <xf numFmtId="16" fontId="98" fillId="26" borderId="31" xfId="25" applyNumberFormat="1" applyFont="1" applyFill="1" applyBorder="1" applyAlignment="1">
      <alignment horizontal="left"/>
    </xf>
    <xf numFmtId="0" fontId="98" fillId="26" borderId="32" xfId="0" applyFont="1" applyFill="1" applyBorder="1" applyAlignment="1">
      <alignment horizontal="left" wrapText="1"/>
    </xf>
    <xf numFmtId="16" fontId="121" fillId="35" borderId="31" xfId="25" quotePrefix="1" applyNumberFormat="1" applyFont="1" applyFill="1" applyBorder="1" applyAlignment="1">
      <alignment horizontal="left"/>
    </xf>
    <xf numFmtId="0" fontId="121" fillId="35" borderId="32" xfId="0" applyFont="1" applyFill="1" applyBorder="1" applyAlignment="1">
      <alignment horizontal="left" wrapText="1"/>
    </xf>
    <xf numFmtId="16" fontId="102" fillId="35" borderId="30" xfId="25" quotePrefix="1" applyNumberFormat="1" applyFont="1" applyFill="1" applyBorder="1" applyAlignment="1">
      <alignment horizontal="left"/>
    </xf>
    <xf numFmtId="0" fontId="102" fillId="35" borderId="13" xfId="0" applyFont="1" applyFill="1" applyBorder="1" applyAlignment="1">
      <alignment horizontal="left" wrapText="1"/>
    </xf>
    <xf numFmtId="16" fontId="12" fillId="35" borderId="30" xfId="25" applyNumberFormat="1" applyFont="1" applyFill="1" applyBorder="1" applyAlignment="1">
      <alignment horizontal="left"/>
    </xf>
    <xf numFmtId="0" fontId="12" fillId="35" borderId="13" xfId="0" applyFont="1" applyFill="1" applyBorder="1" applyAlignment="1">
      <alignment horizontal="left"/>
    </xf>
    <xf numFmtId="16" fontId="12" fillId="32" borderId="11" xfId="23" applyNumberFormat="1" applyFont="1" applyFill="1" applyBorder="1" applyAlignment="1">
      <alignment horizontal="center"/>
    </xf>
    <xf numFmtId="0" fontId="58" fillId="0" borderId="0" xfId="23" applyFont="1" applyAlignment="1">
      <alignment horizontal="center"/>
    </xf>
    <xf numFmtId="0" fontId="56" fillId="0" borderId="0" xfId="23" applyFont="1" applyAlignment="1">
      <alignment horizontal="center"/>
    </xf>
    <xf numFmtId="0" fontId="10" fillId="60" borderId="44" xfId="27" applyFont="1" applyFill="1" applyBorder="1" applyAlignment="1">
      <alignment horizontal="center" vertical="center" wrapText="1"/>
    </xf>
    <xf numFmtId="0" fontId="10" fillId="60" borderId="44" xfId="27" applyFont="1" applyFill="1" applyBorder="1" applyAlignment="1">
      <alignment horizontal="center" vertical="center"/>
    </xf>
    <xf numFmtId="0" fontId="10" fillId="60" borderId="69" xfId="27" applyFont="1" applyFill="1" applyBorder="1" applyAlignment="1">
      <alignment horizontal="center" vertical="center" wrapText="1"/>
    </xf>
    <xf numFmtId="0" fontId="10" fillId="60" borderId="72" xfId="27" applyFont="1" applyFill="1" applyBorder="1" applyAlignment="1">
      <alignment horizontal="center" vertical="center" wrapText="1"/>
    </xf>
    <xf numFmtId="0" fontId="10" fillId="60" borderId="66" xfId="27" applyFont="1" applyFill="1" applyBorder="1" applyAlignment="1">
      <alignment horizontal="center" vertical="center" wrapText="1"/>
    </xf>
    <xf numFmtId="0" fontId="10" fillId="60" borderId="74" xfId="27" applyFont="1" applyFill="1" applyBorder="1" applyAlignment="1">
      <alignment horizontal="center" vertical="center" wrapText="1"/>
    </xf>
    <xf numFmtId="0" fontId="10" fillId="60" borderId="33" xfId="27" applyFont="1" applyFill="1" applyBorder="1" applyAlignment="1">
      <alignment horizontal="center" vertical="center" wrapText="1"/>
    </xf>
    <xf numFmtId="0" fontId="10" fillId="60" borderId="75" xfId="27" applyFont="1" applyFill="1" applyBorder="1" applyAlignment="1">
      <alignment horizontal="center" vertical="center" wrapText="1"/>
    </xf>
    <xf numFmtId="0" fontId="122" fillId="26" borderId="0" xfId="23" applyFont="1" applyFill="1" applyAlignment="1">
      <alignment horizontal="center"/>
    </xf>
    <xf numFmtId="0" fontId="93" fillId="26" borderId="0" xfId="23" applyFont="1" applyFill="1" applyAlignment="1">
      <alignment horizontal="center"/>
    </xf>
    <xf numFmtId="0" fontId="10" fillId="60" borderId="44" xfId="27" applyFont="1" applyFill="1" applyBorder="1" applyAlignment="1">
      <alignment horizontal="left" vertical="center"/>
    </xf>
    <xf numFmtId="0" fontId="10" fillId="60" borderId="44" xfId="27" applyFont="1" applyFill="1" applyBorder="1" applyAlignment="1">
      <alignment vertical="center" wrapText="1"/>
    </xf>
    <xf numFmtId="0" fontId="10" fillId="61" borderId="44" xfId="27" applyFont="1" applyFill="1" applyBorder="1" applyAlignment="1">
      <alignment horizontal="center" vertical="center" wrapText="1"/>
    </xf>
    <xf numFmtId="0" fontId="10" fillId="60" borderId="12" xfId="27" applyFont="1" applyFill="1" applyBorder="1" applyAlignment="1">
      <alignment horizontal="center" vertical="center"/>
    </xf>
    <xf numFmtId="0" fontId="4" fillId="60" borderId="11" xfId="0" applyFont="1" applyFill="1" applyBorder="1" applyAlignment="1">
      <alignment horizontal="center" vertical="center"/>
    </xf>
    <xf numFmtId="0" fontId="4" fillId="60" borderId="14" xfId="0" applyFont="1" applyFill="1" applyBorder="1" applyAlignment="1">
      <alignment horizontal="center" vertical="center"/>
    </xf>
    <xf numFmtId="0" fontId="10" fillId="60" borderId="10" xfId="27" applyFont="1" applyFill="1" applyBorder="1" applyAlignment="1">
      <alignment horizontal="center" vertical="center" wrapText="1"/>
    </xf>
    <xf numFmtId="0" fontId="4" fillId="60" borderId="10" xfId="0" applyFont="1" applyFill="1" applyBorder="1" applyAlignment="1">
      <alignment horizontal="center" vertical="center"/>
    </xf>
    <xf numFmtId="0" fontId="10" fillId="60" borderId="10" xfId="27" applyFont="1" applyFill="1" applyBorder="1" applyAlignment="1">
      <alignment horizontal="center" vertical="center"/>
    </xf>
    <xf numFmtId="0" fontId="10" fillId="60" borderId="12" xfId="27" applyFont="1" applyFill="1" applyBorder="1" applyAlignment="1">
      <alignment horizontal="center" vertical="center" wrapText="1"/>
    </xf>
    <xf numFmtId="0" fontId="10" fillId="60" borderId="14" xfId="27" applyFont="1" applyFill="1" applyBorder="1" applyAlignment="1">
      <alignment horizontal="center" vertical="center"/>
    </xf>
    <xf numFmtId="0" fontId="12" fillId="60" borderId="41" xfId="23" applyFont="1" applyFill="1" applyBorder="1" applyAlignment="1">
      <alignment horizontal="center" vertical="center" wrapText="1"/>
    </xf>
    <xf numFmtId="0" fontId="12" fillId="60" borderId="47" xfId="23" applyFont="1" applyFill="1" applyBorder="1" applyAlignment="1">
      <alignment horizontal="center" vertical="center" wrapText="1"/>
    </xf>
    <xf numFmtId="0" fontId="12" fillId="60" borderId="31" xfId="23" applyFont="1" applyFill="1" applyBorder="1" applyAlignment="1">
      <alignment horizontal="center" vertical="center" wrapText="1"/>
    </xf>
    <xf numFmtId="0" fontId="12" fillId="60" borderId="32" xfId="23" applyFont="1" applyFill="1" applyBorder="1" applyAlignment="1">
      <alignment horizontal="center" vertical="center" wrapText="1"/>
    </xf>
    <xf numFmtId="0" fontId="12" fillId="60" borderId="44" xfId="23" applyFont="1" applyFill="1" applyBorder="1" applyAlignment="1">
      <alignment horizontal="center" vertical="center"/>
    </xf>
    <xf numFmtId="0" fontId="122" fillId="0" borderId="0" xfId="23" applyFont="1" applyAlignment="1">
      <alignment horizontal="center"/>
    </xf>
    <xf numFmtId="0" fontId="93" fillId="0" borderId="0" xfId="23" applyFont="1" applyAlignment="1">
      <alignment horizontal="center" wrapText="1"/>
    </xf>
    <xf numFmtId="0" fontId="12" fillId="60" borderId="46" xfId="23" applyFont="1" applyFill="1" applyBorder="1" applyAlignment="1">
      <alignment horizontal="center" vertical="center" wrapText="1"/>
    </xf>
    <xf numFmtId="0" fontId="12" fillId="60" borderId="11" xfId="23" applyFont="1" applyFill="1" applyBorder="1" applyAlignment="1">
      <alignment horizontal="center" vertical="center"/>
    </xf>
    <xf numFmtId="0" fontId="12" fillId="60" borderId="37" xfId="23" applyFont="1" applyFill="1" applyBorder="1" applyAlignment="1">
      <alignment horizontal="center" vertical="center" wrapText="1"/>
    </xf>
    <xf numFmtId="0" fontId="12" fillId="60" borderId="38" xfId="23" applyFont="1" applyFill="1" applyBorder="1" applyAlignment="1">
      <alignment horizontal="center" vertical="center" wrapText="1"/>
    </xf>
    <xf numFmtId="0" fontId="12" fillId="60" borderId="41" xfId="23" applyFont="1" applyFill="1" applyBorder="1" applyAlignment="1">
      <alignment horizontal="center" vertical="center"/>
    </xf>
    <xf numFmtId="0" fontId="12" fillId="60" borderId="47" xfId="23" applyFont="1" applyFill="1" applyBorder="1" applyAlignment="1">
      <alignment horizontal="center" vertical="center"/>
    </xf>
    <xf numFmtId="0" fontId="12" fillId="60" borderId="65" xfId="23" applyFont="1" applyFill="1" applyBorder="1" applyAlignment="1">
      <alignment horizontal="center" vertical="center"/>
    </xf>
    <xf numFmtId="0" fontId="12" fillId="60" borderId="13" xfId="23" applyFont="1" applyFill="1" applyBorder="1" applyAlignment="1">
      <alignment horizontal="center" vertical="center"/>
    </xf>
    <xf numFmtId="0" fontId="12" fillId="62" borderId="37" xfId="23" applyFont="1" applyFill="1" applyBorder="1" applyAlignment="1">
      <alignment horizontal="center" vertical="center" wrapText="1"/>
    </xf>
    <xf numFmtId="0" fontId="12" fillId="62" borderId="38" xfId="23" applyFont="1" applyFill="1" applyBorder="1" applyAlignment="1">
      <alignment horizontal="center" vertical="center" wrapText="1"/>
    </xf>
    <xf numFmtId="0" fontId="12" fillId="60" borderId="42" xfId="23" applyFont="1" applyFill="1" applyBorder="1" applyAlignment="1">
      <alignment horizontal="center" vertical="center"/>
    </xf>
    <xf numFmtId="0" fontId="12" fillId="60" borderId="30" xfId="23" applyFont="1" applyFill="1" applyBorder="1" applyAlignment="1">
      <alignment horizontal="center" vertical="center"/>
    </xf>
    <xf numFmtId="0" fontId="12" fillId="62" borderId="41" xfId="23" applyFont="1" applyFill="1" applyBorder="1" applyAlignment="1">
      <alignment horizontal="center" vertical="center" wrapText="1"/>
    </xf>
    <xf numFmtId="0" fontId="12" fillId="62" borderId="47" xfId="23" applyFont="1" applyFill="1" applyBorder="1" applyAlignment="1">
      <alignment horizontal="center" vertical="center" wrapText="1"/>
    </xf>
    <xf numFmtId="0" fontId="12" fillId="62" borderId="31" xfId="23" applyFont="1" applyFill="1" applyBorder="1" applyAlignment="1">
      <alignment horizontal="center" vertical="center" wrapText="1"/>
    </xf>
    <xf numFmtId="0" fontId="12" fillId="62" borderId="32" xfId="23" applyFont="1" applyFill="1" applyBorder="1" applyAlignment="1">
      <alignment horizontal="center" vertical="center" wrapText="1"/>
    </xf>
    <xf numFmtId="0" fontId="12" fillId="60" borderId="39" xfId="23" applyFont="1" applyFill="1" applyBorder="1" applyAlignment="1">
      <alignment horizontal="center" vertical="center" wrapText="1"/>
    </xf>
    <xf numFmtId="0" fontId="12" fillId="60" borderId="14" xfId="23" applyFont="1" applyFill="1" applyBorder="1" applyAlignment="1">
      <alignment horizontal="center" vertical="center"/>
    </xf>
    <xf numFmtId="0" fontId="19" fillId="0" borderId="46" xfId="106" applyFont="1" applyBorder="1" applyAlignment="1">
      <alignment horizontal="center" vertical="center"/>
    </xf>
    <xf numFmtId="0" fontId="19" fillId="0" borderId="11" xfId="106" applyFont="1" applyBorder="1" applyAlignment="1">
      <alignment horizontal="center" vertical="center"/>
    </xf>
    <xf numFmtId="0" fontId="19" fillId="0" borderId="14" xfId="106" applyFont="1" applyBorder="1" applyAlignment="1">
      <alignment horizontal="center" vertical="center"/>
    </xf>
    <xf numFmtId="0" fontId="78" fillId="30" borderId="26" xfId="0" applyFont="1" applyFill="1" applyBorder="1" applyAlignment="1">
      <alignment horizontal="center" vertical="center" wrapText="1" readingOrder="1"/>
    </xf>
    <xf numFmtId="0" fontId="78" fillId="30" borderId="27" xfId="0" applyFont="1" applyFill="1" applyBorder="1" applyAlignment="1">
      <alignment horizontal="center" vertical="center" wrapText="1" readingOrder="1"/>
    </xf>
    <xf numFmtId="0" fontId="78" fillId="30" borderId="28" xfId="0" applyFont="1" applyFill="1" applyBorder="1" applyAlignment="1">
      <alignment horizontal="center" vertical="center" wrapText="1" readingOrder="1"/>
    </xf>
    <xf numFmtId="0" fontId="78" fillId="30" borderId="26" xfId="0" applyFont="1" applyFill="1" applyBorder="1" applyAlignment="1">
      <alignment horizontal="left" vertical="center" wrapText="1" readingOrder="1"/>
    </xf>
    <xf numFmtId="0" fontId="78" fillId="30" borderId="27" xfId="0" applyFont="1" applyFill="1" applyBorder="1" applyAlignment="1">
      <alignment horizontal="left" vertical="center" wrapText="1" readingOrder="1"/>
    </xf>
    <xf numFmtId="0" fontId="78" fillId="30" borderId="28" xfId="0" applyFont="1" applyFill="1" applyBorder="1" applyAlignment="1">
      <alignment horizontal="left" vertical="center" wrapText="1" readingOrder="1"/>
    </xf>
    <xf numFmtId="0" fontId="79" fillId="30" borderId="26" xfId="0" applyFont="1" applyFill="1" applyBorder="1" applyAlignment="1">
      <alignment horizontal="center" vertical="center" wrapText="1" readingOrder="1"/>
    </xf>
    <xf numFmtId="0" fontId="79" fillId="30" borderId="28" xfId="0" applyFont="1" applyFill="1" applyBorder="1" applyAlignment="1">
      <alignment horizontal="center" vertical="center" wrapText="1" readingOrder="1"/>
    </xf>
    <xf numFmtId="16" fontId="102" fillId="63" borderId="44" xfId="24" applyNumberFormat="1" applyFont="1" applyFill="1" applyBorder="1" applyAlignment="1">
      <alignment horizontal="center"/>
    </xf>
  </cellXfs>
  <cellStyles count="263">
    <cellStyle name="20% - 强调文字颜色 1" xfId="1" xr:uid="{00000000-0005-0000-0000-000000000000}"/>
    <cellStyle name="20% - 强调文字颜色 1 2" xfId="157" xr:uid="{08C3BB92-D52A-44A2-A194-88555942C02F}"/>
    <cellStyle name="20% - 强调文字颜色 2" xfId="2" xr:uid="{00000000-0005-0000-0000-000001000000}"/>
    <cellStyle name="20% - 强调文字颜色 2 2" xfId="148" xr:uid="{2402B920-2464-4367-B5B4-8D9F07750A7A}"/>
    <cellStyle name="20% - 强调文字颜色 3" xfId="3" xr:uid="{00000000-0005-0000-0000-000002000000}"/>
    <cellStyle name="20% - 强调文字颜色 3 2" xfId="158" xr:uid="{15043E44-CB94-4814-A74F-B6F35B5798EA}"/>
    <cellStyle name="20% - 强调文字颜色 4" xfId="4" xr:uid="{00000000-0005-0000-0000-000003000000}"/>
    <cellStyle name="20% - 强调文字颜色 4 2" xfId="159" xr:uid="{A9FD9B8F-E4C1-4884-ABD2-FE04FAF453BF}"/>
    <cellStyle name="20% - 强调文字颜色 5" xfId="5" xr:uid="{00000000-0005-0000-0000-000004000000}"/>
    <cellStyle name="20% - 强调文字颜色 5 2" xfId="160" xr:uid="{FD485757-C882-404B-9F29-2AFEE67DF9F9}"/>
    <cellStyle name="20% - 强调文字颜色 6" xfId="6" xr:uid="{00000000-0005-0000-0000-000005000000}"/>
    <cellStyle name="20% - 强调文字颜色 6 2" xfId="136" xr:uid="{33848A69-D2A7-4D6B-8B2D-5EA690F9FC8B}"/>
    <cellStyle name="40% - 强调文字颜色 1" xfId="7" xr:uid="{00000000-0005-0000-0000-000006000000}"/>
    <cellStyle name="40% - 强调文字颜色 1 2" xfId="153" xr:uid="{6A164699-78F0-4268-913D-9E7FDA0FB0C3}"/>
    <cellStyle name="40% - 强调文字颜色 2" xfId="8" xr:uid="{00000000-0005-0000-0000-000007000000}"/>
    <cellStyle name="40% - 强调文字颜色 2 2" xfId="155" xr:uid="{C4A69A1C-1260-4725-A4C3-FBB645438C57}"/>
    <cellStyle name="40% - 强调文字颜色 3" xfId="9" xr:uid="{00000000-0005-0000-0000-000008000000}"/>
    <cellStyle name="40% - 强调文字颜色 3 2" xfId="156" xr:uid="{0F12E800-9661-4363-8DDF-D39557E68200}"/>
    <cellStyle name="40% - 强调文字颜色 4" xfId="10" xr:uid="{00000000-0005-0000-0000-000009000000}"/>
    <cellStyle name="40% - 强调文字颜色 4 2" xfId="152" xr:uid="{FF879A05-EF42-4D94-814B-7C155360BDF7}"/>
    <cellStyle name="40% - 强调文字颜色 5" xfId="11" xr:uid="{00000000-0005-0000-0000-00000A000000}"/>
    <cellStyle name="40% - 强调文字颜色 5 2" xfId="154" xr:uid="{EE3B8004-B8D3-469E-8AF2-E186FFDA01A7}"/>
    <cellStyle name="40% - 强调文字颜色 6" xfId="12" xr:uid="{00000000-0005-0000-0000-00000B000000}"/>
    <cellStyle name="40% - 强调文字颜色 6 2" xfId="142" xr:uid="{46FF4001-8CB5-40AD-A281-6DBC35ADD47B}"/>
    <cellStyle name="60% - 强调文字颜色 1" xfId="13" xr:uid="{00000000-0005-0000-0000-00000C000000}"/>
    <cellStyle name="60% - 强调文字颜色 1 2" xfId="161" xr:uid="{FA037E0C-FAE6-4A9B-9995-C77B620C688B}"/>
    <cellStyle name="60% - 强调文字颜色 2" xfId="14" xr:uid="{00000000-0005-0000-0000-00000D000000}"/>
    <cellStyle name="60% - 强调文字颜色 2 2" xfId="162" xr:uid="{B5E9CEFB-4E15-4AF8-A129-D76CC4938143}"/>
    <cellStyle name="60% - 强调文字颜色 3" xfId="15" xr:uid="{00000000-0005-0000-0000-00000E000000}"/>
    <cellStyle name="60% - 强调文字颜色 3 2" xfId="163" xr:uid="{6650A626-8EED-4E3E-B71D-FA639FACE913}"/>
    <cellStyle name="60% - 强调文字颜色 4" xfId="16" xr:uid="{00000000-0005-0000-0000-00000F000000}"/>
    <cellStyle name="60% - 强调文字颜色 4 2" xfId="164" xr:uid="{EC2351F7-5881-410E-8A7E-70EF5CDA51E3}"/>
    <cellStyle name="60% - 强调文字颜色 5" xfId="17" xr:uid="{00000000-0005-0000-0000-000010000000}"/>
    <cellStyle name="60% - 强调文字颜色 5 2" xfId="165" xr:uid="{192FC7F6-9772-4896-BD13-AEFF968B86C4}"/>
    <cellStyle name="60% - 强调文字颜色 6" xfId="18" xr:uid="{00000000-0005-0000-0000-000011000000}"/>
    <cellStyle name="60% - 强调文字颜色 6 2" xfId="166" xr:uid="{A6F793F9-8AB3-4560-A21B-354D389DED2B}"/>
    <cellStyle name="Comma [0] 2" xfId="250" xr:uid="{A18CF82D-2EFC-4D4D-B7C0-2FC8E228B49A}"/>
    <cellStyle name="Comma 2" xfId="19" xr:uid="{00000000-0005-0000-0000-000012000000}"/>
    <cellStyle name="Hyperlink" xfId="20" builtinId="8"/>
    <cellStyle name="Normal" xfId="0" builtinId="0"/>
    <cellStyle name="Normal 17" xfId="167" xr:uid="{7FBC8F82-3E93-498B-B8B1-1C205014F73D}"/>
    <cellStyle name="Normal 18" xfId="169" xr:uid="{E84DDC78-0F53-4141-9C74-D8AC5C327A97}"/>
    <cellStyle name="Normal 18 2" xfId="170" xr:uid="{E8570E16-D3EB-42B6-9D82-0D62E3978D1D}"/>
    <cellStyle name="Normal 2" xfId="21" xr:uid="{00000000-0005-0000-0000-000015000000}"/>
    <cellStyle name="Normal 2 2" xfId="22" xr:uid="{00000000-0005-0000-0000-000016000000}"/>
    <cellStyle name="Normal 2 3" xfId="251" xr:uid="{0F8FAF0A-27DA-42A4-85C4-AB47A02F56C5}"/>
    <cellStyle name="Normal 2 4" xfId="171" xr:uid="{EC0F0D08-29A4-4372-AEFA-E4E9234B5A13}"/>
    <cellStyle name="Normal 3" xfId="249" xr:uid="{7C4F4412-9117-4997-A098-BC0471A703CB}"/>
    <cellStyle name="Normal 81" xfId="172" xr:uid="{F61B1579-AE69-4B66-B79E-88524C4DD085}"/>
    <cellStyle name="Normal_EUROPE" xfId="23" xr:uid="{00000000-0005-0000-0000-000017000000}"/>
    <cellStyle name="Normal_MED" xfId="24" xr:uid="{00000000-0005-0000-0000-000018000000}"/>
    <cellStyle name="Normal_MED (1)" xfId="25" xr:uid="{00000000-0005-0000-0000-000019000000}"/>
    <cellStyle name="Normal_Persian Gulf via HKG" xfId="26" xr:uid="{00000000-0005-0000-0000-00001A000000}"/>
    <cellStyle name="Normal_Sheet1" xfId="27" xr:uid="{00000000-0005-0000-0000-00001B000000}"/>
    <cellStyle name="Normal_US WC &amp; Canada" xfId="28" xr:uid="{00000000-0005-0000-0000-00001C000000}"/>
    <cellStyle name="normální 2" xfId="29" xr:uid="{00000000-0005-0000-0000-00001D000000}"/>
    <cellStyle name="normální 2 2" xfId="30" xr:uid="{00000000-0005-0000-0000-00001E000000}"/>
    <cellStyle name="normální 2 2 2" xfId="176" xr:uid="{174B544D-B6F4-4784-90FD-9951693A37B7}"/>
    <cellStyle name="normální 2 2 3" xfId="173" xr:uid="{3142A4D5-AC84-4B79-BCFC-B996CD2E7A75}"/>
    <cellStyle name="normální 2 3" xfId="177" xr:uid="{B41D7A57-4627-4A50-9065-4971EB9F54C4}"/>
    <cellStyle name="normální 2 4" xfId="175" xr:uid="{E8C4DFD2-FE51-4374-A5F7-E5BE7177F39B}"/>
    <cellStyle name="normální 2_Xl0001353" xfId="31" xr:uid="{00000000-0005-0000-0000-00001F000000}"/>
    <cellStyle name="normální_04Road" xfId="32" xr:uid="{00000000-0005-0000-0000-000020000000}"/>
    <cellStyle name="쉼표 [0] 2" xfId="252" xr:uid="{B61FD0BD-2740-493F-BA9F-9C7E8FAAED6F}"/>
    <cellStyle name="쉼표 [0] 3" xfId="253" xr:uid="{D8388418-A8E3-4913-94CF-DECFB88EC463}"/>
    <cellStyle name="표준 2" xfId="254" xr:uid="{97D3D80D-F8D6-4BF7-8BA9-3BBB89A47781}"/>
    <cellStyle name="표준 4" xfId="255" xr:uid="{5121F78E-3840-4498-AEFF-7F0E0B891782}"/>
    <cellStyle name="표준_LOOP 3 LR-2005(CEX)" xfId="33" xr:uid="{00000000-0005-0000-0000-000021000000}"/>
    <cellStyle name="一般_2008-10-28 Long Term Schedule CTS SVC" xfId="34" xr:uid="{00000000-0005-0000-0000-000022000000}"/>
    <cellStyle name="好" xfId="35" xr:uid="{00000000-0005-0000-0000-000023000000}"/>
    <cellStyle name="好 2" xfId="178" xr:uid="{0A81E555-C0E9-4D1E-A609-70A91E06B63F}"/>
    <cellStyle name="好_MED WB ARB 1st Quarter 2013" xfId="36" xr:uid="{00000000-0005-0000-0000-000024000000}"/>
    <cellStyle name="好_MED WB ARB 1st Quarter 2013 2" xfId="179" xr:uid="{9E02DBB3-4917-471C-8BAA-906FF11A36A1}"/>
    <cellStyle name="好_MED WB ARB 1st Quarter 2015" xfId="37" xr:uid="{00000000-0005-0000-0000-000025000000}"/>
    <cellStyle name="好_MED WB ARB 1st Quarter 2015 2" xfId="149" xr:uid="{EF0EDFAE-9B0C-42D7-9AED-E2F620FC578D}"/>
    <cellStyle name="好_MED WB ARB 1st Quarter 2015v2" xfId="38" xr:uid="{00000000-0005-0000-0000-000026000000}"/>
    <cellStyle name="好_MED WB ARB 1st Quarter 2015v2 2" xfId="180" xr:uid="{8E3045DF-E362-4202-B0E2-B83BCCDCA1C1}"/>
    <cellStyle name="好_MED WB ARB 2nd Quarter 2014" xfId="39" xr:uid="{00000000-0005-0000-0000-000027000000}"/>
    <cellStyle name="好_MED WB ARB 2nd Quarter 2014 2" xfId="139" xr:uid="{CFCBEC45-8BA4-4C29-9F01-62894D1D8408}"/>
    <cellStyle name="好_MED WB ARB 2nd Quarter 2014V2" xfId="40" xr:uid="{00000000-0005-0000-0000-000028000000}"/>
    <cellStyle name="好_MED WB ARB 2nd Quarter 2014V2 2" xfId="181" xr:uid="{478E8DB0-CD69-4DB7-A249-BA6B4A8D7B3B}"/>
    <cellStyle name="好_MED WB ARB 3rd Quarter 2013" xfId="41" xr:uid="{00000000-0005-0000-0000-000029000000}"/>
    <cellStyle name="好_MED WB ARB 3rd Quarter 2013 2" xfId="182" xr:uid="{9B120785-9D3B-42B9-B75E-DC6F8ECC54AC}"/>
    <cellStyle name="好_MED WB ARB 4th Quarter 2013V1" xfId="42" xr:uid="{00000000-0005-0000-0000-00002A000000}"/>
    <cellStyle name="好_MED WB ARB 4th Quarter 2013V1 2" xfId="183" xr:uid="{12ED696F-95CC-4B36-9D48-8B842CA96458}"/>
    <cellStyle name="好_NW EUR SVC Westbound RF Arbitraries 2nd Qtr 2014" xfId="43" xr:uid="{00000000-0005-0000-0000-00002B000000}"/>
    <cellStyle name="好_NW EUR SVC Westbound RF Arbitraries 2nd Qtr 2014 2" xfId="184" xr:uid="{913F5BB0-95F8-452E-94B7-96BB20A14CA4}"/>
    <cellStyle name="好_NW EUR SVC Westbound RF Arbitraries 3rd Qtr 2013" xfId="44" xr:uid="{00000000-0005-0000-0000-00002C000000}"/>
    <cellStyle name="好_NW EUR SVC Westbound RF Arbitraries 3rd Qtr 2013 2" xfId="185" xr:uid="{3978ADD1-7EA7-4703-B3ED-834CE1BCF6B1}"/>
    <cellStyle name="好_NW EUR SVC Westbound RF Arbitraries 3rd Qtr 2014" xfId="45" xr:uid="{00000000-0005-0000-0000-00002D000000}"/>
    <cellStyle name="好_NW EUR SVC Westbound RF Arbitraries 3rd Qtr 2014 2" xfId="186" xr:uid="{3587BD26-AB5C-49D9-A6C7-BBA711B29F02}"/>
    <cellStyle name="好_NWE 2011 3rd qu WB ARB proposal" xfId="46" xr:uid="{00000000-0005-0000-0000-00002E000000}"/>
    <cellStyle name="好_NWE 2011 3rd qu WB ARB proposal 2" xfId="187" xr:uid="{C179BA27-45D7-4033-BF29-3710AD631375}"/>
    <cellStyle name="好_NWE 2011 4thQ WB ARB proposal" xfId="47" xr:uid="{00000000-0005-0000-0000-00002F000000}"/>
    <cellStyle name="好_NWE 2011 4thQ WB ARB proposal 2" xfId="188" xr:uid="{8CCFBD24-F3B1-47B9-AF2B-48918BB916B2}"/>
    <cellStyle name="好_NWE WB ARB 1st Quarter 2013" xfId="48" xr:uid="{00000000-0005-0000-0000-000030000000}"/>
    <cellStyle name="好_NWE WB ARB 1st Quarter 2013 2" xfId="189" xr:uid="{4512059C-F03C-4A16-B977-234497B68E67}"/>
    <cellStyle name="好_NWE WB ARB 1st Quarter 2013V2" xfId="49" xr:uid="{00000000-0005-0000-0000-000031000000}"/>
    <cellStyle name="好_NWE WB ARB 1st Quarter 2013V2 2" xfId="190" xr:uid="{8B5F5DE7-6BDD-46E4-B4A0-860EDEAE8128}"/>
    <cellStyle name="好_NWE WB ARB 1st Quarter 2014" xfId="50" xr:uid="{00000000-0005-0000-0000-000032000000}"/>
    <cellStyle name="好_NWE WB ARB 1st Quarter 2014 2" xfId="144" xr:uid="{BF1109E2-27F6-412D-98C7-9BF02E9A138C}"/>
    <cellStyle name="好_NWE WB ARB 2nd Quarter 2012 proposals" xfId="51" xr:uid="{00000000-0005-0000-0000-000033000000}"/>
    <cellStyle name="好_NWE WB ARB 2nd Quarter 2012 proposals 2" xfId="191" xr:uid="{E6E793B1-3EC4-440E-88AE-6670B3E652F7}"/>
    <cellStyle name="好_NWE WB ARB 2nd Quarter 2013" xfId="52" xr:uid="{00000000-0005-0000-0000-000034000000}"/>
    <cellStyle name="好_NWE WB ARB 2nd Quarter 2013 2" xfId="174" xr:uid="{485A88F4-C9AA-4B2C-9641-C9A7874C65A7}"/>
    <cellStyle name="好_NWE WB ARB 2nd Quarter 2013 V1" xfId="53" xr:uid="{00000000-0005-0000-0000-000035000000}"/>
    <cellStyle name="好_NWE WB ARB 2nd Quarter 2013 V1 2" xfId="193" xr:uid="{F52F608B-64DA-496F-ACBE-2DFDAEE16796}"/>
    <cellStyle name="好_NWE WB ARB 2nd Quarter 2013 V4" xfId="54" xr:uid="{00000000-0005-0000-0000-000036000000}"/>
    <cellStyle name="好_NWE WB ARB 2nd Quarter 2013 V4 2" xfId="194" xr:uid="{1739848A-FC4D-4C28-81E6-802FFE682719}"/>
    <cellStyle name="好_NWE WB ARB 2nd Quarter 2014(20140529-20140630)" xfId="55" xr:uid="{00000000-0005-0000-0000-000037000000}"/>
    <cellStyle name="好_NWE WB ARB 2nd Quarter 2014(20140529-20140630) 2" xfId="195" xr:uid="{9870F83B-E4DF-4346-ACB7-3AF90F2A6E21}"/>
    <cellStyle name="好_NWE WB ARB 2nd Quarter 2014v2" xfId="56" xr:uid="{00000000-0005-0000-0000-000038000000}"/>
    <cellStyle name="好_NWE WB ARB 2nd Quarter 2014v2 2" xfId="196" xr:uid="{0940A8A3-08C2-4F12-A813-BA939C20E4AD}"/>
    <cellStyle name="好_NWE WB ARB 2nd Quarter 2014v3 (1)" xfId="57" xr:uid="{00000000-0005-0000-0000-000039000000}"/>
    <cellStyle name="好_NWE WB ARB 2nd Quarter 2014v3 (1) 2" xfId="197" xr:uid="{5FD919A1-0381-47E8-BFF0-851C19E6551B}"/>
    <cellStyle name="好_NWE WB ARB 3rd Quarter 2012" xfId="58" xr:uid="{00000000-0005-0000-0000-00003A000000}"/>
    <cellStyle name="好_NWE WB ARB 3rd Quarter 2012 2" xfId="198" xr:uid="{2049C804-008C-4A05-965B-21C87CEF799B}"/>
    <cellStyle name="好_NWE WB ARB 3rd Quarter 2013" xfId="59" xr:uid="{00000000-0005-0000-0000-00003B000000}"/>
    <cellStyle name="好_NWE WB ARB 3rd Quarter 2013 2" xfId="199" xr:uid="{F572547D-DC78-49D1-A4A4-D104BFF8EF41}"/>
    <cellStyle name="好_NWE WB ARB 3rd Quarter 2014" xfId="60" xr:uid="{00000000-0005-0000-0000-00003C000000}"/>
    <cellStyle name="好_NWE WB ARB 3rd Quarter 2014 2" xfId="200" xr:uid="{E48D7BCA-3AF4-4175-96B9-74C82CA37993}"/>
    <cellStyle name="好_NWE WB ARB 4th Quarter 2012" xfId="61" xr:uid="{00000000-0005-0000-0000-00003D000000}"/>
    <cellStyle name="好_NWE WB ARB 4th Quarter 2012 2" xfId="201" xr:uid="{91E0C0D2-C9E1-4491-9599-D706E503722A}"/>
    <cellStyle name="好_NWE WB ARB 4th Quarter 2012 update" xfId="62" xr:uid="{00000000-0005-0000-0000-00003E000000}"/>
    <cellStyle name="好_NWE WB ARB 4th Quarter 2012 update 2" xfId="202" xr:uid="{BE28DA23-A0E4-47D9-BBAF-809392E49ED1}"/>
    <cellStyle name="好_NWE WB ARB 4th Quarter 2013" xfId="63" xr:uid="{00000000-0005-0000-0000-00003F000000}"/>
    <cellStyle name="好_NWE WB ARB 4th Quarter 2013 2" xfId="203" xr:uid="{7513F5DA-36DE-4B94-85C3-1DCFAC26923A}"/>
    <cellStyle name="好_NWE WB ARB 4th Quarter 2014" xfId="64" xr:uid="{00000000-0005-0000-0000-000040000000}"/>
    <cellStyle name="好_NWE WB ARB 4th Quarter 2014 2" xfId="204" xr:uid="{E58C1374-8E57-412C-9D19-421211C4892E}"/>
    <cellStyle name="好_NWE WB ARB NOV 25-DEC 31 2011" xfId="65" xr:uid="{00000000-0005-0000-0000-000041000000}"/>
    <cellStyle name="好_NWE WB ARB NOV 25-DEC 31 2011 2" xfId="147" xr:uid="{6B45FB96-01FB-4B3F-A47D-635069578703}"/>
    <cellStyle name="好_NWE WB ARB Q1 2012" xfId="66" xr:uid="{00000000-0005-0000-0000-000042000000}"/>
    <cellStyle name="好_NWE WB ARB Q1 2012 2" xfId="138" xr:uid="{975B847A-D7E1-41FA-8FA2-27363DADFEA0}"/>
    <cellStyle name="好_REVISED NWE WB ARB 3rd Quarter 2013" xfId="67" xr:uid="{00000000-0005-0000-0000-000043000000}"/>
    <cellStyle name="好_REVISED NWE WB ARB 3rd Quarter 2013 2" xfId="205" xr:uid="{571C7D6E-136E-47B8-BB2E-5B1F1DAF9B0D}"/>
    <cellStyle name="好_UPDATED NWE WB ARB 1st Quarter 2013" xfId="68" xr:uid="{00000000-0005-0000-0000-000044000000}"/>
    <cellStyle name="好_UPDATED NWE WB ARB 1st Quarter 2013 2" xfId="150" xr:uid="{BCAF6163-9E4A-417D-B8B0-68FDC16F894D}"/>
    <cellStyle name="差" xfId="69" xr:uid="{00000000-0005-0000-0000-000045000000}"/>
    <cellStyle name="差 2" xfId="206" xr:uid="{DCCBBE96-0420-49C9-99EC-9942F2BA5E0D}"/>
    <cellStyle name="差_MED WB ARB 1st Quarter 2013" xfId="70" xr:uid="{00000000-0005-0000-0000-000046000000}"/>
    <cellStyle name="差_MED WB ARB 1st Quarter 2013 2" xfId="207" xr:uid="{414608AB-4958-4936-8B4D-2EC1FA11EBEF}"/>
    <cellStyle name="差_MED WB ARB 1st Quarter 2015" xfId="71" xr:uid="{00000000-0005-0000-0000-000047000000}"/>
    <cellStyle name="差_MED WB ARB 1st Quarter 2015 2" xfId="208" xr:uid="{84FA82FD-6190-4C22-978C-3DC03B79E23C}"/>
    <cellStyle name="差_MED WB ARB 1st Quarter 2015v2" xfId="72" xr:uid="{00000000-0005-0000-0000-000048000000}"/>
    <cellStyle name="差_MED WB ARB 1st Quarter 2015v2 2" xfId="209" xr:uid="{29E70008-CE18-436B-8AC9-DD02B1FD36D9}"/>
    <cellStyle name="差_MED WB ARB 2nd Quarter 2014" xfId="73" xr:uid="{00000000-0005-0000-0000-000049000000}"/>
    <cellStyle name="差_MED WB ARB 2nd Quarter 2014 2" xfId="211" xr:uid="{AA84923B-B298-435C-B1F0-C6D0517167CD}"/>
    <cellStyle name="差_MED WB ARB 2nd Quarter 2014V2" xfId="74" xr:uid="{00000000-0005-0000-0000-00004A000000}"/>
    <cellStyle name="差_MED WB ARB 2nd Quarter 2014V2 2" xfId="210" xr:uid="{BCD7A6E9-AFAB-40D3-A5C6-8485007DCA16}"/>
    <cellStyle name="差_MED WB ARB 3rd Quarter 2013" xfId="75" xr:uid="{00000000-0005-0000-0000-00004B000000}"/>
    <cellStyle name="差_MED WB ARB 3rd Quarter 2013 2" xfId="212" xr:uid="{B3DE9036-0471-41FB-AB2F-F81BF27D21A2}"/>
    <cellStyle name="差_MED WB ARB 4th Quarter 2013V1" xfId="76" xr:uid="{00000000-0005-0000-0000-00004C000000}"/>
    <cellStyle name="差_MED WB ARB 4th Quarter 2013V1 2" xfId="213" xr:uid="{8D44D616-ADE2-424B-B223-341D10B559B1}"/>
    <cellStyle name="差_NW EUR SVC Westbound RF Arbitraries 2nd Qtr 2014" xfId="77" xr:uid="{00000000-0005-0000-0000-00004D000000}"/>
    <cellStyle name="差_NW EUR SVC Westbound RF Arbitraries 2nd Qtr 2014 2" xfId="214" xr:uid="{3F04F9E1-2CDD-4FA3-AFFC-311923EA1A01}"/>
    <cellStyle name="差_NW EUR SVC Westbound RF Arbitraries 3rd Qtr 2013" xfId="78" xr:uid="{00000000-0005-0000-0000-00004E000000}"/>
    <cellStyle name="差_NW EUR SVC Westbound RF Arbitraries 3rd Qtr 2013 2" xfId="146" xr:uid="{2324021D-0D04-44A0-BD72-641B24759024}"/>
    <cellStyle name="差_NW EUR SVC Westbound RF Arbitraries 3rd Qtr 2014" xfId="79" xr:uid="{00000000-0005-0000-0000-00004F000000}"/>
    <cellStyle name="差_NW EUR SVC Westbound RF Arbitraries 3rd Qtr 2014 2" xfId="215" xr:uid="{C11C6390-B117-4DCB-BEC2-001A5561CEF7}"/>
    <cellStyle name="差_NWE 2011 3rd qu WB ARB proposal" xfId="80" xr:uid="{00000000-0005-0000-0000-000050000000}"/>
    <cellStyle name="差_NWE 2011 3rd qu WB ARB proposal 2" xfId="217" xr:uid="{5159122E-9390-48F8-AFEB-8EB2A261B0BA}"/>
    <cellStyle name="差_NWE 2011 4thQ WB ARB proposal" xfId="81" xr:uid="{00000000-0005-0000-0000-000051000000}"/>
    <cellStyle name="差_NWE 2011 4thQ WB ARB proposal 2" xfId="218" xr:uid="{1856D822-8078-453F-BE18-3CD81C2F664D}"/>
    <cellStyle name="差_NWE WB ARB 1st Quarter 2013" xfId="82" xr:uid="{00000000-0005-0000-0000-000052000000}"/>
    <cellStyle name="差_NWE WB ARB 1st Quarter 2013 2" xfId="219" xr:uid="{6BDB0A0A-C0A6-40E7-98A6-89C1803799A5}"/>
    <cellStyle name="差_NWE WB ARB 1st Quarter 2013V2" xfId="83" xr:uid="{00000000-0005-0000-0000-000053000000}"/>
    <cellStyle name="差_NWE WB ARB 1st Quarter 2013V2 2" xfId="145" xr:uid="{BD8CDF6D-5A5B-48CF-8575-3B4F24669686}"/>
    <cellStyle name="差_NWE WB ARB 1st Quarter 2014" xfId="84" xr:uid="{00000000-0005-0000-0000-000054000000}"/>
    <cellStyle name="差_NWE WB ARB 1st Quarter 2014 2" xfId="220" xr:uid="{88CE08B5-91CC-4A28-AB01-597CC0BFACCF}"/>
    <cellStyle name="差_NWE WB ARB 2nd Quarter 2012 proposals" xfId="85" xr:uid="{00000000-0005-0000-0000-000055000000}"/>
    <cellStyle name="差_NWE WB ARB 2nd Quarter 2012 proposals 2" xfId="221" xr:uid="{9CE6E828-DCC8-4AF7-BF59-D6633F3D634C}"/>
    <cellStyle name="差_NWE WB ARB 2nd Quarter 2013" xfId="86" xr:uid="{00000000-0005-0000-0000-000056000000}"/>
    <cellStyle name="差_NWE WB ARB 2nd Quarter 2013 2" xfId="222" xr:uid="{550E15CD-53FE-4BCA-8651-549ABD78B6CF}"/>
    <cellStyle name="差_NWE WB ARB 2nd Quarter 2013 V1" xfId="87" xr:uid="{00000000-0005-0000-0000-000057000000}"/>
    <cellStyle name="差_NWE WB ARB 2nd Quarter 2013 V1 2" xfId="223" xr:uid="{4E88736F-64B6-47AD-9065-DF06B2384ADE}"/>
    <cellStyle name="差_NWE WB ARB 2nd Quarter 2013 V4" xfId="88" xr:uid="{00000000-0005-0000-0000-000058000000}"/>
    <cellStyle name="差_NWE WB ARB 2nd Quarter 2013 V4 2" xfId="192" xr:uid="{2E2F519E-546F-4065-835D-AFDFB3BB4C5F}"/>
    <cellStyle name="差_NWE WB ARB 2nd Quarter 2014(20140529-20140630)" xfId="89" xr:uid="{00000000-0005-0000-0000-000059000000}"/>
    <cellStyle name="差_NWE WB ARB 2nd Quarter 2014(20140529-20140630) 2" xfId="224" xr:uid="{593B14C8-D8D2-4613-BFAC-9EF7A7DC0E6A}"/>
    <cellStyle name="差_NWE WB ARB 2nd Quarter 2014v2" xfId="90" xr:uid="{00000000-0005-0000-0000-00005A000000}"/>
    <cellStyle name="差_NWE WB ARB 2nd Quarter 2014v2 2" xfId="151" xr:uid="{E5A2629B-FF39-4F45-A395-B806CDF3ADBE}"/>
    <cellStyle name="差_NWE WB ARB 2nd Quarter 2014v3 (1)" xfId="91" xr:uid="{00000000-0005-0000-0000-00005B000000}"/>
    <cellStyle name="差_NWE WB ARB 2nd Quarter 2014v3 (1) 2" xfId="225" xr:uid="{9A4B6F77-F462-4C80-A364-B9CDCAD8EA9B}"/>
    <cellStyle name="差_NWE WB ARB 3rd Quarter 2012" xfId="92" xr:uid="{00000000-0005-0000-0000-00005C000000}"/>
    <cellStyle name="差_NWE WB ARB 3rd Quarter 2012 2" xfId="226" xr:uid="{84EA22F9-7AFA-460A-A891-875FF5EC27F9}"/>
    <cellStyle name="差_NWE WB ARB 3rd Quarter 2013" xfId="93" xr:uid="{00000000-0005-0000-0000-00005D000000}"/>
    <cellStyle name="差_NWE WB ARB 3rd Quarter 2013 2" xfId="216" xr:uid="{9637508E-9808-4AA5-9661-223DFBBCF1C0}"/>
    <cellStyle name="差_NWE WB ARB 3rd Quarter 2014" xfId="94" xr:uid="{00000000-0005-0000-0000-00005E000000}"/>
    <cellStyle name="差_NWE WB ARB 3rd Quarter 2014 2" xfId="227" xr:uid="{B338AD06-9F0F-4014-80AD-139AED6D56E5}"/>
    <cellStyle name="差_NWE WB ARB 4th Quarter 2012" xfId="95" xr:uid="{00000000-0005-0000-0000-00005F000000}"/>
    <cellStyle name="差_NWE WB ARB 4th Quarter 2012 2" xfId="228" xr:uid="{20DF72DE-D11A-40FE-AF80-3612D556AEEC}"/>
    <cellStyle name="差_NWE WB ARB 4th Quarter 2012 update" xfId="96" xr:uid="{00000000-0005-0000-0000-000060000000}"/>
    <cellStyle name="差_NWE WB ARB 4th Quarter 2012 update 2" xfId="229" xr:uid="{D0473442-EF72-4C0D-A256-A37B3FD3906A}"/>
    <cellStyle name="差_NWE WB ARB 4th Quarter 2013" xfId="97" xr:uid="{00000000-0005-0000-0000-000061000000}"/>
    <cellStyle name="差_NWE WB ARB 4th Quarter 2013 2" xfId="230" xr:uid="{24D391E9-BFBC-45E2-8724-AF17F7A2914E}"/>
    <cellStyle name="差_NWE WB ARB 4th Quarter 2014" xfId="98" xr:uid="{00000000-0005-0000-0000-000062000000}"/>
    <cellStyle name="差_NWE WB ARB 4th Quarter 2014 2" xfId="231" xr:uid="{0E644824-F6DF-43FD-9664-522D5408A474}"/>
    <cellStyle name="差_NWE WB ARB NOV 25-DEC 31 2011" xfId="99" xr:uid="{00000000-0005-0000-0000-000063000000}"/>
    <cellStyle name="差_NWE WB ARB NOV 25-DEC 31 2011 2" xfId="232" xr:uid="{1FE6E373-8A9F-4FE6-8B39-51191906C486}"/>
    <cellStyle name="差_NWE WB ARB Q1 2012" xfId="100" xr:uid="{00000000-0005-0000-0000-000064000000}"/>
    <cellStyle name="差_NWE WB ARB Q1 2012 2" xfId="233" xr:uid="{10080811-7636-4A62-8DFC-BD50EBE450D8}"/>
    <cellStyle name="差_REVISED NWE WB ARB 3rd Quarter 2013" xfId="101" xr:uid="{00000000-0005-0000-0000-000065000000}"/>
    <cellStyle name="差_REVISED NWE WB ARB 3rd Quarter 2013 2" xfId="234" xr:uid="{0E7D29CD-F8DD-4504-9F25-2CFB8D4297B6}"/>
    <cellStyle name="差_UPDATED NWE WB ARB 1st Quarter 2013" xfId="102" xr:uid="{00000000-0005-0000-0000-000066000000}"/>
    <cellStyle name="差_UPDATED NWE WB ARB 1st Quarter 2013 2" xfId="235" xr:uid="{FC8F9BAC-AE32-4593-990F-E323508D6364}"/>
    <cellStyle name="常规 2" xfId="103" xr:uid="{00000000-0005-0000-0000-000067000000}"/>
    <cellStyle name="常规 2 2" xfId="104" xr:uid="{00000000-0005-0000-0000-000068000000}"/>
    <cellStyle name="常规 2 2 2" xfId="236" xr:uid="{90721F78-A5F8-40CC-B6B0-6A43AA39283A}"/>
    <cellStyle name="常规 2 3" xfId="143" xr:uid="{877699FE-E2EE-4FD2-8F21-68DCEC591D2C}"/>
    <cellStyle name="常规 2_Xl0001226" xfId="105" xr:uid="{00000000-0005-0000-0000-000069000000}"/>
    <cellStyle name="常规 21" xfId="256" xr:uid="{99C9E930-F363-4015-823E-3E0B1D504F31}"/>
    <cellStyle name="常规 21 2" xfId="257" xr:uid="{575FF282-BEBE-4871-A475-A1D1F7AF931B}"/>
    <cellStyle name="常规 21 2 2 2" xfId="237" xr:uid="{71B6A7C7-F08A-4746-90AD-3B1EC3F8E4DF}"/>
    <cellStyle name="常规 3" xfId="106" xr:uid="{00000000-0005-0000-0000-00006A000000}"/>
    <cellStyle name="常规 3 13" xfId="238" xr:uid="{A8674AE0-DAE3-43F4-A60F-78E8A980C3F0}"/>
    <cellStyle name="常规 3 2" xfId="107" xr:uid="{00000000-0005-0000-0000-00006B000000}"/>
    <cellStyle name="常规 3 2 2 2" xfId="108" xr:uid="{00000000-0005-0000-0000-00006C000000}"/>
    <cellStyle name="常规 3 2 2 2 2" xfId="135" xr:uid="{89927053-2A0D-4559-8571-381430BA23E7}"/>
    <cellStyle name="常规 3 3" xfId="258" xr:uid="{70AE26B1-DFC9-48E1-88DB-05F50799725A}"/>
    <cellStyle name="常规 3_Xl0002120" xfId="109" xr:uid="{00000000-0005-0000-0000-00006D000000}"/>
    <cellStyle name="常规 4" xfId="110" xr:uid="{00000000-0005-0000-0000-00006E000000}"/>
    <cellStyle name="常规 5" xfId="111" xr:uid="{00000000-0005-0000-0000-00006F000000}"/>
    <cellStyle name="常规_AEN LTS(20071031) " xfId="112" xr:uid="{00000000-0005-0000-0000-000070000000}"/>
    <cellStyle name="强调文字颜色 1" xfId="113" xr:uid="{00000000-0005-0000-0000-000071000000}"/>
    <cellStyle name="强调文字颜色 1 2" xfId="240" xr:uid="{D488BD4D-AC2F-48DC-BC0E-2A5D1131B330}"/>
    <cellStyle name="强调文字颜色 2" xfId="114" xr:uid="{00000000-0005-0000-0000-000072000000}"/>
    <cellStyle name="强调文字颜色 2 2" xfId="137" xr:uid="{0549C7C3-148D-40A8-BA7B-8C643B2713C3}"/>
    <cellStyle name="强调文字颜色 3" xfId="115" xr:uid="{00000000-0005-0000-0000-000073000000}"/>
    <cellStyle name="强调文字颜色 3 2" xfId="241" xr:uid="{0EDA79B7-2343-4658-8F3F-1A6C7CA84633}"/>
    <cellStyle name="强调文字颜色 4" xfId="116" xr:uid="{00000000-0005-0000-0000-000074000000}"/>
    <cellStyle name="强调文字颜色 4 2" xfId="242" xr:uid="{0F6FC719-78EC-4AF9-94BD-2519BD225A38}"/>
    <cellStyle name="强调文字颜色 5" xfId="117" xr:uid="{00000000-0005-0000-0000-000075000000}"/>
    <cellStyle name="强调文字颜色 5 2" xfId="243" xr:uid="{AB0A7F2A-FF51-4A93-9BCE-7241E20E7D2B}"/>
    <cellStyle name="强调文字颜色 6" xfId="118" xr:uid="{00000000-0005-0000-0000-000076000000}"/>
    <cellStyle name="强调文字颜色 6 2" xfId="244" xr:uid="{6119340E-84B0-460E-9116-4D8785464C75}"/>
    <cellStyle name="标题" xfId="119" xr:uid="{00000000-0005-0000-0000-000077000000}"/>
    <cellStyle name="标题 1" xfId="120" xr:uid="{00000000-0005-0000-0000-000078000000}"/>
    <cellStyle name="标题 2" xfId="121" xr:uid="{00000000-0005-0000-0000-000079000000}"/>
    <cellStyle name="标题 3" xfId="122" xr:uid="{00000000-0005-0000-0000-00007A000000}"/>
    <cellStyle name="标题 4" xfId="123" xr:uid="{00000000-0005-0000-0000-00007B000000}"/>
    <cellStyle name="标题_MED WB ARB 1st Quarter 2013" xfId="124" xr:uid="{00000000-0005-0000-0000-00007C000000}"/>
    <cellStyle name="检查单元格" xfId="125" xr:uid="{00000000-0005-0000-0000-00007D000000}"/>
    <cellStyle name="检查单元格 2" xfId="245" xr:uid="{95F20C74-97DA-439C-BF6E-7D1CACF69F58}"/>
    <cellStyle name="汇总" xfId="126" xr:uid="{00000000-0005-0000-0000-00007E000000}"/>
    <cellStyle name="汇总 2" xfId="168" xr:uid="{2B7C988A-3BA0-4F45-A3E1-499FD83C59FC}"/>
    <cellStyle name="汇总 3" xfId="259" xr:uid="{9D491BCF-2A77-40DB-80F0-2E2C29D70333}"/>
    <cellStyle name="注释" xfId="127" xr:uid="{00000000-0005-0000-0000-00007F000000}"/>
    <cellStyle name="注释 2" xfId="246" xr:uid="{E36E09D9-9CBF-43AC-B184-7CAF95038655}"/>
    <cellStyle name="注释 3" xfId="260" xr:uid="{4CC3549B-796B-4E0C-8573-829EBA56A202}"/>
    <cellStyle name="解释性文本" xfId="128" xr:uid="{00000000-0005-0000-0000-000080000000}"/>
    <cellStyle name="警告文本" xfId="129" xr:uid="{00000000-0005-0000-0000-000081000000}"/>
    <cellStyle name="计算" xfId="130" xr:uid="{00000000-0005-0000-0000-000082000000}"/>
    <cellStyle name="计算 2" xfId="141" xr:uid="{739498B9-7A24-4608-82FB-2B71EB82B2E9}"/>
    <cellStyle name="计算 3" xfId="239" xr:uid="{1E664691-8DAE-4C56-B292-976C184B5D85}"/>
    <cellStyle name="输入" xfId="131" xr:uid="{00000000-0005-0000-0000-000083000000}"/>
    <cellStyle name="输入 2" xfId="247" xr:uid="{F7306368-B771-4208-AC3F-F1E123EE00DF}"/>
    <cellStyle name="输入 3" xfId="261" xr:uid="{46136960-6096-46F9-B1CB-31713A0C3058}"/>
    <cellStyle name="输出" xfId="132" xr:uid="{00000000-0005-0000-0000-000084000000}"/>
    <cellStyle name="输出 2" xfId="248" xr:uid="{1664D5F6-DB81-43AE-992E-0B254EBB4411}"/>
    <cellStyle name="输出 3" xfId="262" xr:uid="{5050FAA5-3F60-45BC-84B6-2940E1702C77}"/>
    <cellStyle name="适中" xfId="133" xr:uid="{00000000-0005-0000-0000-000085000000}"/>
    <cellStyle name="适中 2" xfId="140" xr:uid="{0B34D6A0-E071-4473-A39E-977A68C98CD5}"/>
    <cellStyle name="链接单元格" xfId="134" xr:uid="{00000000-0005-0000-0000-000086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8000"/>
      <color rgb="FFFF0066"/>
      <color rgb="FFFF3300"/>
      <color rgb="FF006600"/>
      <color rgb="FF808000"/>
      <color rgb="FF66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1370132" name="Picture 1252" descr="Inline image">
          <a:extLst>
            <a:ext uri="{FF2B5EF4-FFF2-40B4-BE49-F238E27FC236}">
              <a16:creationId xmlns:a16="http://schemas.microsoft.com/office/drawing/2014/main" id="{00000000-0008-0000-0000-000014E8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1371156" name="Picture 1252" descr="Inline image">
          <a:extLst>
            <a:ext uri="{FF2B5EF4-FFF2-40B4-BE49-F238E27FC236}">
              <a16:creationId xmlns:a16="http://schemas.microsoft.com/office/drawing/2014/main" id="{00000000-0008-0000-0100-000014E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21430</xdr:rowOff>
    </xdr:from>
    <xdr:to>
      <xdr:col>0</xdr:col>
      <xdr:colOff>1266826</xdr:colOff>
      <xdr:row>2</xdr:row>
      <xdr:rowOff>307180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EF73A55-3376-43E3-8C63-75CA912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143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90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GridLines="0" zoomScale="80" zoomScaleNormal="80" workbookViewId="0">
      <selection activeCell="E8" sqref="E8"/>
    </sheetView>
  </sheetViews>
  <sheetFormatPr defaultColWidth="9" defaultRowHeight="15"/>
  <cols>
    <col min="1" max="1" width="13.375" style="42" customWidth="1"/>
    <col min="2" max="2" width="12.125" style="42" customWidth="1"/>
    <col min="3" max="5" width="9" style="42"/>
    <col min="6" max="6" width="20.125" style="42" customWidth="1"/>
    <col min="7" max="7" width="11.75" style="42" customWidth="1"/>
    <col min="8" max="10" width="9" style="42"/>
    <col min="11" max="11" width="24" style="42" customWidth="1"/>
    <col min="12" max="12" width="0" style="42" hidden="1" customWidth="1"/>
    <col min="13" max="16384" width="9" style="42"/>
  </cols>
  <sheetData>
    <row r="1" spans="1:13" s="23" customFormat="1" ht="15.75">
      <c r="A1" s="133"/>
      <c r="B1" s="24"/>
      <c r="C1" s="25"/>
      <c r="D1" s="24"/>
      <c r="E1" s="24"/>
      <c r="K1" s="26"/>
    </row>
    <row r="2" spans="1:13" s="27" customFormat="1" ht="48.75" customHeight="1">
      <c r="A2" s="577" t="s">
        <v>41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</row>
    <row r="3" spans="1:13" s="28" customFormat="1" ht="18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spans="1:13" s="28" customFormat="1" ht="18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28" customFormat="1" ht="18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8" customFormat="1" ht="18">
      <c r="A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28" customFormat="1" ht="18">
      <c r="A7" s="30"/>
      <c r="B7" s="30" t="s">
        <v>16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34" customFormat="1" ht="18">
      <c r="A8" s="32" t="s">
        <v>6</v>
      </c>
      <c r="B8" s="33" t="s">
        <v>151</v>
      </c>
    </row>
    <row r="9" spans="1:13" s="35" customFormat="1" ht="18">
      <c r="A9" s="32" t="s">
        <v>6</v>
      </c>
      <c r="B9" s="33" t="s">
        <v>155</v>
      </c>
      <c r="G9" s="36"/>
      <c r="H9" s="33"/>
      <c r="I9" s="33"/>
    </row>
    <row r="10" spans="1:13" s="38" customFormat="1" ht="18">
      <c r="A10" s="32" t="s">
        <v>6</v>
      </c>
      <c r="B10" s="33" t="s">
        <v>38</v>
      </c>
      <c r="C10" s="35"/>
      <c r="D10" s="35"/>
      <c r="E10" s="35"/>
      <c r="F10" s="37"/>
      <c r="G10" s="36"/>
      <c r="H10" s="33"/>
      <c r="I10" s="33"/>
      <c r="J10" s="35"/>
      <c r="K10" s="35"/>
      <c r="L10" s="35"/>
      <c r="M10" s="37"/>
    </row>
    <row r="11" spans="1:13" s="28" customFormat="1" ht="18">
      <c r="A11" s="32"/>
      <c r="B11" s="39"/>
      <c r="C11" s="34"/>
      <c r="D11" s="34"/>
      <c r="E11" s="34"/>
      <c r="F11" s="31"/>
      <c r="G11" s="40"/>
      <c r="H11" s="39"/>
      <c r="I11" s="39"/>
      <c r="J11" s="41"/>
      <c r="K11" s="41"/>
      <c r="L11" s="34"/>
      <c r="M11" s="31"/>
    </row>
    <row r="12" spans="1:13" s="34" customFormat="1" ht="18">
      <c r="A12" s="42"/>
      <c r="B12" s="30" t="s">
        <v>226</v>
      </c>
      <c r="C12" s="43"/>
      <c r="G12" s="31"/>
      <c r="H12" s="39"/>
      <c r="I12" s="39"/>
      <c r="J12" s="41"/>
      <c r="K12" s="41"/>
    </row>
    <row r="13" spans="1:13" s="35" customFormat="1" ht="18">
      <c r="A13" s="32" t="s">
        <v>6</v>
      </c>
      <c r="B13" s="33" t="s">
        <v>232</v>
      </c>
      <c r="C13" s="33"/>
      <c r="G13" s="37"/>
      <c r="H13" s="33"/>
      <c r="I13" s="33"/>
    </row>
    <row r="14" spans="1:13" s="35" customFormat="1" ht="18">
      <c r="A14" s="32" t="s">
        <v>6</v>
      </c>
      <c r="B14" s="33" t="s">
        <v>231</v>
      </c>
      <c r="H14" s="33"/>
      <c r="I14" s="33"/>
    </row>
    <row r="15" spans="1:13" s="34" customFormat="1" ht="18">
      <c r="A15" s="40"/>
      <c r="B15" s="39"/>
      <c r="C15" s="39"/>
      <c r="D15" s="41"/>
      <c r="E15" s="41"/>
      <c r="H15" s="39"/>
      <c r="I15" s="39"/>
      <c r="J15" s="41"/>
      <c r="K15" s="41"/>
    </row>
    <row r="16" spans="1:13" s="45" customFormat="1" ht="18.75">
      <c r="A16" s="44" t="s">
        <v>196</v>
      </c>
      <c r="C16" s="46"/>
      <c r="D16" s="47"/>
      <c r="E16" s="48"/>
      <c r="F16" s="47"/>
      <c r="G16" s="49"/>
      <c r="H16" s="50"/>
      <c r="I16" s="50"/>
      <c r="J16" s="51"/>
      <c r="K16" s="52"/>
      <c r="L16" s="51"/>
      <c r="M16" s="51"/>
    </row>
    <row r="17" spans="1:13" s="45" customFormat="1" ht="18.75">
      <c r="A17" s="53"/>
      <c r="B17" s="54"/>
      <c r="C17" s="46"/>
      <c r="D17" s="47"/>
      <c r="E17" s="48"/>
      <c r="F17" s="47"/>
      <c r="G17" s="49"/>
      <c r="H17" s="50"/>
      <c r="I17" s="50"/>
      <c r="J17" s="51"/>
      <c r="K17" s="52"/>
      <c r="L17" s="51"/>
      <c r="M17" s="51"/>
    </row>
    <row r="18" spans="1:13" s="45" customFormat="1" ht="18">
      <c r="A18" s="55" t="s">
        <v>41</v>
      </c>
      <c r="B18" s="56"/>
      <c r="C18" s="57"/>
      <c r="D18" s="50"/>
      <c r="E18" s="28"/>
      <c r="F18" s="47"/>
      <c r="G18" s="49"/>
      <c r="H18" s="55"/>
      <c r="I18" s="58"/>
      <c r="J18" s="58"/>
      <c r="L18" s="56"/>
      <c r="M18" s="50"/>
    </row>
    <row r="19" spans="1:13" s="45" customFormat="1" ht="18">
      <c r="A19" s="1" t="s">
        <v>42</v>
      </c>
      <c r="B19" s="59"/>
      <c r="C19" s="28"/>
      <c r="D19" s="60"/>
      <c r="E19" s="49"/>
      <c r="F19" s="61"/>
      <c r="G19" s="62"/>
      <c r="I19" s="62"/>
      <c r="J19" s="63"/>
      <c r="K19" s="63"/>
      <c r="L19" s="50"/>
      <c r="M19" s="50"/>
    </row>
    <row r="20" spans="1:13" s="45" customFormat="1" ht="18">
      <c r="A20" s="1" t="s">
        <v>34</v>
      </c>
      <c r="B20" s="59"/>
      <c r="C20" s="28"/>
      <c r="D20" s="59"/>
      <c r="E20" s="49"/>
      <c r="F20" s="63"/>
      <c r="G20" s="63"/>
      <c r="I20" s="63"/>
      <c r="J20" s="63"/>
      <c r="K20" s="63"/>
      <c r="L20" s="50"/>
      <c r="M20" s="50"/>
    </row>
    <row r="21" spans="1:13" s="28" customFormat="1" ht="18">
      <c r="A21" s="1" t="s">
        <v>40</v>
      </c>
      <c r="B21" s="59"/>
      <c r="D21" s="59"/>
      <c r="E21" s="49"/>
      <c r="F21" s="63"/>
      <c r="G21" s="63"/>
      <c r="I21" s="63"/>
      <c r="J21" s="63"/>
      <c r="K21" s="63"/>
      <c r="L21" s="64"/>
    </row>
    <row r="22" spans="1:13" s="23" customFormat="1" ht="15.75">
      <c r="A22" s="65"/>
      <c r="B22" s="66"/>
      <c r="D22" s="67"/>
      <c r="F22" s="68"/>
      <c r="G22" s="69"/>
      <c r="H22" s="65"/>
      <c r="I22" s="65"/>
      <c r="J22" s="70"/>
      <c r="L22" s="71"/>
    </row>
    <row r="23" spans="1:13" s="23" customFormat="1" ht="15.75">
      <c r="B23" s="72"/>
      <c r="C23" s="73"/>
      <c r="D23" s="74"/>
      <c r="E23" s="74"/>
      <c r="F23" s="74"/>
      <c r="G23" s="74"/>
      <c r="H23" s="73"/>
      <c r="I23" s="73"/>
      <c r="K23" s="74"/>
      <c r="L23" s="26"/>
    </row>
    <row r="24" spans="1:13" s="23" customFormat="1" ht="15.75">
      <c r="A24" s="74"/>
      <c r="B24" s="75"/>
      <c r="C24" s="76"/>
      <c r="D24" s="75"/>
      <c r="E24" s="76"/>
      <c r="F24" s="76"/>
      <c r="G24" s="19"/>
      <c r="H24" s="73"/>
      <c r="I24" s="74"/>
    </row>
    <row r="25" spans="1:13" ht="15.75">
      <c r="B25" s="77"/>
      <c r="C25" s="77"/>
      <c r="D25" s="78"/>
      <c r="E25" s="79"/>
      <c r="F25" s="77"/>
      <c r="G25" s="80"/>
    </row>
    <row r="27" spans="1:13" ht="15.75">
      <c r="B27" s="81"/>
      <c r="C27" s="78"/>
      <c r="D27" s="82"/>
      <c r="E27" s="79"/>
      <c r="F27" s="82"/>
      <c r="G27" s="82"/>
    </row>
  </sheetData>
  <mergeCells count="2">
    <mergeCell ref="A3:M3"/>
    <mergeCell ref="A2:M2"/>
  </mergeCells>
  <phoneticPr fontId="5" type="noConversion"/>
  <hyperlinks>
    <hyperlink ref="B9" location="'NORTH EUROPE via SIN'!A1" display="4. NORTH EUROPE  VIA SIN" xr:uid="{00000000-0004-0000-0000-000000000000}"/>
    <hyperlink ref="B13" location="'MED-ADRIATIC SEA-BLACK SEA'!A1" display="MED + ADRIATIC SEA + BLACK SEA SERVICE (PIRAEUS, GENOA, FOS, MALTA, LA SPEZIA, BARCELONA,VALENCIA, PORT SAID, BEIRUT,EVYAP,CONSTANZA, ODESSA, VENICE, KOPER, TRIESTE,...)" xr:uid="{00000000-0004-0000-0000-000001000000}"/>
    <hyperlink ref="B10" location="'EU via ROT&amp;HAM'!A1" display="EUROPE via ROTTERDAM &amp; HAMBURG" xr:uid="{00000000-0004-0000-0000-000002000000}"/>
    <hyperlink ref="B14" location="'MED non base port'!A1" display="MED NON BASE PORTS ( ALGERIA, LIBYA, EGYPT, GREECE,ITALY, MAURITANIA,MOROCCO, RUSSIA, SPAIN , SYRIA, TURKEY. GEORGIA, CYPRUS, MOLDOVA)" xr:uid="{00000000-0004-0000-0000-000003000000}"/>
    <hyperlink ref="B8" location="'AEU7-EU &amp; MED DIRECT-TCTT'!A1" display="EU &amp; MED DIRECT-TCTT (PIRAEUS, HAMBURG, ROTTERDAM, ZEEBRUGGE,FELIXSTOWE)" xr:uid="{00000000-0004-0000-0000-000004000000}"/>
  </hyperlinks>
  <printOptions horizontalCentered="1"/>
  <pageMargins left="0.15" right="0.15" top="0.27" bottom="0.25" header="0.24" footer="0.19"/>
  <pageSetup paperSize="9" scale="55" orientation="landscape" horizontalDpi="204" verticalDpi="196" r:id="rId1"/>
  <headerFooter alignWithMargins="0">
    <oddHeader xml:space="preserve">&amp;L
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6"/>
  <sheetViews>
    <sheetView topLeftCell="A7" zoomScale="80" zoomScaleNormal="80" workbookViewId="0">
      <selection activeCell="B24" sqref="B24"/>
    </sheetView>
  </sheetViews>
  <sheetFormatPr defaultColWidth="9" defaultRowHeight="14.25"/>
  <cols>
    <col min="1" max="1" width="6.375" style="16" customWidth="1"/>
    <col min="2" max="2" width="11.375" style="16" customWidth="1"/>
    <col min="3" max="3" width="128" style="16" bestFit="1" customWidth="1"/>
    <col min="4" max="16384" width="9" style="16"/>
  </cols>
  <sheetData>
    <row r="1" spans="1:3" ht="30.75" thickBot="1">
      <c r="A1" s="87" t="s">
        <v>198</v>
      </c>
      <c r="B1" s="87" t="s">
        <v>199</v>
      </c>
      <c r="C1" s="88" t="s">
        <v>200</v>
      </c>
    </row>
    <row r="2" spans="1:3" ht="20.25" customHeight="1" thickTop="1" thickBot="1">
      <c r="A2" s="627" t="s">
        <v>201</v>
      </c>
      <c r="B2" s="89" t="s">
        <v>202</v>
      </c>
      <c r="C2" s="90" t="s">
        <v>203</v>
      </c>
    </row>
    <row r="3" spans="1:3" ht="20.25" customHeight="1" thickBot="1">
      <c r="A3" s="628"/>
      <c r="B3" s="91" t="s">
        <v>204</v>
      </c>
      <c r="C3" s="92" t="s">
        <v>205</v>
      </c>
    </row>
    <row r="4" spans="1:3" ht="20.25" customHeight="1" thickBot="1">
      <c r="A4" s="628"/>
      <c r="B4" s="93" t="s">
        <v>206</v>
      </c>
      <c r="C4" s="94" t="s">
        <v>207</v>
      </c>
    </row>
    <row r="5" spans="1:3" ht="20.25" customHeight="1" thickBot="1">
      <c r="A5" s="628"/>
      <c r="B5" s="91" t="s">
        <v>168</v>
      </c>
      <c r="C5" s="92" t="s">
        <v>169</v>
      </c>
    </row>
    <row r="6" spans="1:3" ht="20.25" customHeight="1" thickBot="1">
      <c r="A6" s="628"/>
      <c r="B6" s="93" t="s">
        <v>208</v>
      </c>
      <c r="C6" s="94" t="s">
        <v>209</v>
      </c>
    </row>
    <row r="7" spans="1:3" ht="20.25" customHeight="1" thickBot="1">
      <c r="A7" s="628"/>
      <c r="B7" s="91" t="s">
        <v>210</v>
      </c>
      <c r="C7" s="92" t="s">
        <v>211</v>
      </c>
    </row>
    <row r="8" spans="1:3" ht="20.25" customHeight="1" thickBot="1">
      <c r="A8" s="628"/>
      <c r="B8" s="93" t="s">
        <v>212</v>
      </c>
      <c r="C8" s="94" t="s">
        <v>170</v>
      </c>
    </row>
    <row r="9" spans="1:3" ht="20.25" customHeight="1" thickBot="1">
      <c r="A9" s="628"/>
      <c r="B9" s="91" t="s">
        <v>213</v>
      </c>
      <c r="C9" s="92" t="s">
        <v>214</v>
      </c>
    </row>
    <row r="10" spans="1:3" ht="20.25" customHeight="1" thickBot="1">
      <c r="A10" s="628"/>
      <c r="B10" s="93" t="s">
        <v>215</v>
      </c>
      <c r="C10" s="94" t="s">
        <v>216</v>
      </c>
    </row>
    <row r="11" spans="1:3" ht="20.25" customHeight="1" thickBot="1">
      <c r="A11" s="629"/>
      <c r="B11" s="91" t="s">
        <v>217</v>
      </c>
      <c r="C11" s="92" t="s">
        <v>218</v>
      </c>
    </row>
    <row r="13" spans="1:3" ht="15" thickBot="1"/>
    <row r="14" spans="1:3" ht="30.75" thickBot="1">
      <c r="A14" s="87" t="s">
        <v>198</v>
      </c>
      <c r="B14" s="87" t="s">
        <v>199</v>
      </c>
      <c r="C14" s="88" t="s">
        <v>200</v>
      </c>
    </row>
    <row r="15" spans="1:3" ht="20.25" customHeight="1" thickTop="1" thickBot="1">
      <c r="A15" s="630" t="s">
        <v>171</v>
      </c>
      <c r="B15" s="633" t="s">
        <v>172</v>
      </c>
      <c r="C15" s="90" t="s">
        <v>219</v>
      </c>
    </row>
    <row r="16" spans="1:3" ht="20.25" customHeight="1" thickBot="1">
      <c r="A16" s="631"/>
      <c r="B16" s="634"/>
      <c r="C16" s="92" t="s">
        <v>173</v>
      </c>
    </row>
    <row r="17" spans="1:3" ht="20.25" customHeight="1" thickBot="1">
      <c r="A17" s="631"/>
      <c r="B17" s="93" t="s">
        <v>174</v>
      </c>
      <c r="C17" s="94" t="s">
        <v>175</v>
      </c>
    </row>
    <row r="18" spans="1:3" ht="20.25" customHeight="1" thickBot="1">
      <c r="A18" s="631"/>
      <c r="B18" s="91" t="s">
        <v>176</v>
      </c>
      <c r="C18" s="92" t="s">
        <v>177</v>
      </c>
    </row>
    <row r="19" spans="1:3" ht="20.25" customHeight="1" thickBot="1">
      <c r="A19" s="631"/>
      <c r="B19" s="93" t="s">
        <v>178</v>
      </c>
      <c r="C19" s="94" t="s">
        <v>179</v>
      </c>
    </row>
    <row r="20" spans="1:3" ht="20.25" customHeight="1" thickBot="1">
      <c r="A20" s="631"/>
      <c r="B20" s="91" t="s">
        <v>180</v>
      </c>
      <c r="C20" s="92" t="s">
        <v>181</v>
      </c>
    </row>
    <row r="21" spans="1:3" ht="20.25" customHeight="1" thickBot="1">
      <c r="A21" s="631"/>
      <c r="B21" s="93" t="s">
        <v>182</v>
      </c>
      <c r="C21" s="94" t="s">
        <v>183</v>
      </c>
    </row>
    <row r="22" spans="1:3" ht="29.25" thickBot="1">
      <c r="A22" s="631"/>
      <c r="B22" s="91" t="s">
        <v>184</v>
      </c>
      <c r="C22" s="92" t="s">
        <v>185</v>
      </c>
    </row>
    <row r="23" spans="1:3" ht="20.25" customHeight="1" thickBot="1">
      <c r="A23" s="631"/>
      <c r="B23" s="93" t="s">
        <v>186</v>
      </c>
      <c r="C23" s="94" t="s">
        <v>187</v>
      </c>
    </row>
    <row r="24" spans="1:3" ht="20.25" customHeight="1" thickBot="1">
      <c r="A24" s="631"/>
      <c r="B24" s="91" t="s">
        <v>188</v>
      </c>
      <c r="C24" s="92" t="s">
        <v>189</v>
      </c>
    </row>
    <row r="25" spans="1:3" ht="20.25" customHeight="1" thickBot="1">
      <c r="A25" s="631"/>
      <c r="B25" s="93" t="s">
        <v>190</v>
      </c>
      <c r="C25" s="94" t="s">
        <v>191</v>
      </c>
    </row>
    <row r="26" spans="1:3" ht="20.25" customHeight="1" thickBot="1">
      <c r="A26" s="632"/>
      <c r="B26" s="91" t="s">
        <v>192</v>
      </c>
      <c r="C26" s="92" t="s">
        <v>193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35"/>
  <sheetViews>
    <sheetView workbookViewId="0">
      <selection activeCell="W7" sqref="W7"/>
    </sheetView>
  </sheetViews>
  <sheetFormatPr defaultColWidth="8.875" defaultRowHeight="15.75"/>
  <cols>
    <col min="1" max="16384" width="8.875" style="207"/>
  </cols>
  <sheetData>
    <row r="1" spans="1:23">
      <c r="A1" s="207" t="s">
        <v>403</v>
      </c>
      <c r="B1" s="207" t="s">
        <v>404</v>
      </c>
      <c r="C1" s="207" t="s">
        <v>405</v>
      </c>
      <c r="D1" s="207" t="s">
        <v>406</v>
      </c>
      <c r="E1" s="207" t="s">
        <v>407</v>
      </c>
      <c r="F1" s="207" t="s">
        <v>408</v>
      </c>
      <c r="G1" s="207" t="s">
        <v>409</v>
      </c>
      <c r="H1" s="207" t="s">
        <v>410</v>
      </c>
      <c r="I1" s="207" t="s">
        <v>411</v>
      </c>
      <c r="J1" s="207" t="s">
        <v>412</v>
      </c>
      <c r="K1" s="207" t="s">
        <v>413</v>
      </c>
      <c r="L1" s="207" t="s">
        <v>414</v>
      </c>
      <c r="M1" s="207" t="s">
        <v>415</v>
      </c>
      <c r="N1" s="207" t="s">
        <v>416</v>
      </c>
      <c r="O1" s="207" t="s">
        <v>417</v>
      </c>
      <c r="P1" s="207" t="s">
        <v>418</v>
      </c>
      <c r="Q1" s="207" t="s">
        <v>419</v>
      </c>
      <c r="R1" s="207" t="s">
        <v>420</v>
      </c>
      <c r="S1" s="207" t="s">
        <v>421</v>
      </c>
      <c r="T1" s="207" t="s">
        <v>422</v>
      </c>
      <c r="U1" s="207" t="s">
        <v>423</v>
      </c>
      <c r="V1" s="207" t="s">
        <v>424</v>
      </c>
    </row>
    <row r="2" spans="1:23" s="208" customFormat="1">
      <c r="A2" s="208" t="s">
        <v>223</v>
      </c>
      <c r="B2" s="208" t="s">
        <v>513</v>
      </c>
      <c r="C2" s="208" t="s">
        <v>514</v>
      </c>
      <c r="D2" s="208" t="s">
        <v>458</v>
      </c>
      <c r="E2" s="208" t="s">
        <v>432</v>
      </c>
      <c r="F2" s="208" t="s">
        <v>446</v>
      </c>
      <c r="G2" s="208" t="s">
        <v>427</v>
      </c>
      <c r="H2" s="208" t="s">
        <v>428</v>
      </c>
      <c r="I2" s="208" t="s">
        <v>429</v>
      </c>
      <c r="J2" s="208" t="s">
        <v>430</v>
      </c>
      <c r="K2" s="208" t="s">
        <v>159</v>
      </c>
      <c r="L2" s="208" t="s">
        <v>431</v>
      </c>
      <c r="M2" s="208" t="s">
        <v>515</v>
      </c>
      <c r="N2" s="208" t="s">
        <v>516</v>
      </c>
      <c r="O2" s="208" t="s">
        <v>516</v>
      </c>
      <c r="P2" s="208" t="s">
        <v>432</v>
      </c>
      <c r="Q2" s="208" t="s">
        <v>517</v>
      </c>
      <c r="R2" s="208" t="s">
        <v>518</v>
      </c>
      <c r="S2" s="208" t="s">
        <v>457</v>
      </c>
      <c r="T2" s="208" t="s">
        <v>517</v>
      </c>
      <c r="U2" s="208" t="s">
        <v>432</v>
      </c>
      <c r="V2" s="208" t="s">
        <v>518</v>
      </c>
      <c r="W2" s="208" t="str">
        <f>LEFT(T2,6)</f>
        <v>10 Nov</v>
      </c>
    </row>
    <row r="3" spans="1:23" s="208" customFormat="1">
      <c r="A3" s="208" t="s">
        <v>223</v>
      </c>
      <c r="B3" s="208" t="s">
        <v>519</v>
      </c>
      <c r="C3" s="208" t="s">
        <v>520</v>
      </c>
      <c r="D3" s="208" t="s">
        <v>458</v>
      </c>
      <c r="E3" s="208" t="s">
        <v>432</v>
      </c>
      <c r="F3" s="208" t="s">
        <v>485</v>
      </c>
      <c r="G3" s="208" t="s">
        <v>427</v>
      </c>
      <c r="H3" s="208" t="s">
        <v>428</v>
      </c>
      <c r="I3" s="208" t="s">
        <v>429</v>
      </c>
      <c r="J3" s="208" t="s">
        <v>430</v>
      </c>
      <c r="K3" s="208" t="s">
        <v>159</v>
      </c>
      <c r="L3" s="208" t="s">
        <v>431</v>
      </c>
      <c r="M3" s="208" t="s">
        <v>521</v>
      </c>
      <c r="N3" s="208" t="s">
        <v>486</v>
      </c>
      <c r="O3" s="208" t="s">
        <v>486</v>
      </c>
      <c r="P3" s="208" t="s">
        <v>432</v>
      </c>
      <c r="Q3" s="208" t="s">
        <v>522</v>
      </c>
      <c r="R3" s="208" t="s">
        <v>523</v>
      </c>
      <c r="S3" s="208" t="s">
        <v>457</v>
      </c>
      <c r="T3" s="208" t="s">
        <v>522</v>
      </c>
      <c r="U3" s="208" t="s">
        <v>432</v>
      </c>
      <c r="V3" s="208" t="s">
        <v>523</v>
      </c>
      <c r="W3" s="208" t="str">
        <f t="shared" ref="W3:W26" si="0">LEFT(T3,6)</f>
        <v>17 Nov</v>
      </c>
    </row>
    <row r="4" spans="1:23" s="208" customFormat="1">
      <c r="A4" s="208" t="s">
        <v>223</v>
      </c>
      <c r="B4" s="208" t="s">
        <v>524</v>
      </c>
      <c r="C4" s="208" t="s">
        <v>525</v>
      </c>
      <c r="D4" s="208" t="s">
        <v>454</v>
      </c>
      <c r="E4" s="208" t="s">
        <v>432</v>
      </c>
      <c r="F4" s="208" t="s">
        <v>510</v>
      </c>
      <c r="G4" s="208" t="s">
        <v>427</v>
      </c>
      <c r="H4" s="208" t="s">
        <v>428</v>
      </c>
      <c r="I4" s="208" t="s">
        <v>429</v>
      </c>
      <c r="J4" s="208" t="s">
        <v>430</v>
      </c>
      <c r="K4" s="208" t="s">
        <v>159</v>
      </c>
      <c r="L4" s="208" t="s">
        <v>431</v>
      </c>
      <c r="M4" s="208" t="s">
        <v>526</v>
      </c>
      <c r="N4" s="208" t="s">
        <v>527</v>
      </c>
      <c r="O4" s="208" t="s">
        <v>527</v>
      </c>
      <c r="P4" s="208" t="s">
        <v>432</v>
      </c>
      <c r="Q4" s="208" t="s">
        <v>528</v>
      </c>
      <c r="R4" s="208" t="s">
        <v>529</v>
      </c>
      <c r="S4" s="208" t="s">
        <v>457</v>
      </c>
      <c r="T4" s="208" t="s">
        <v>528</v>
      </c>
      <c r="U4" s="208" t="s">
        <v>432</v>
      </c>
      <c r="V4" s="208" t="s">
        <v>529</v>
      </c>
      <c r="W4" s="213" t="str">
        <f t="shared" si="0"/>
        <v>24 Nov</v>
      </c>
    </row>
    <row r="5" spans="1:23" s="208" customFormat="1">
      <c r="A5" s="208" t="s">
        <v>223</v>
      </c>
      <c r="B5" s="208" t="s">
        <v>530</v>
      </c>
      <c r="C5" s="208" t="s">
        <v>531</v>
      </c>
      <c r="D5" s="208" t="s">
        <v>458</v>
      </c>
      <c r="E5" s="208" t="s">
        <v>432</v>
      </c>
      <c r="F5" s="208" t="s">
        <v>485</v>
      </c>
      <c r="G5" s="208" t="s">
        <v>427</v>
      </c>
      <c r="H5" s="208" t="s">
        <v>428</v>
      </c>
      <c r="I5" s="208" t="s">
        <v>429</v>
      </c>
      <c r="J5" s="208" t="s">
        <v>430</v>
      </c>
      <c r="K5" s="208" t="s">
        <v>159</v>
      </c>
      <c r="L5" s="208" t="s">
        <v>431</v>
      </c>
      <c r="M5" s="208" t="s">
        <v>532</v>
      </c>
      <c r="N5" s="208" t="s">
        <v>486</v>
      </c>
      <c r="O5" s="208" t="s">
        <v>486</v>
      </c>
      <c r="P5" s="208" t="s">
        <v>432</v>
      </c>
      <c r="Q5" s="208" t="s">
        <v>533</v>
      </c>
      <c r="R5" s="208" t="s">
        <v>534</v>
      </c>
      <c r="S5" s="208" t="s">
        <v>457</v>
      </c>
      <c r="T5" s="208" t="s">
        <v>533</v>
      </c>
      <c r="U5" s="208" t="s">
        <v>432</v>
      </c>
      <c r="V5" s="208" t="s">
        <v>534</v>
      </c>
      <c r="W5" s="208" t="str">
        <f t="shared" si="0"/>
        <v>08 Dec</v>
      </c>
    </row>
    <row r="6" spans="1:23" s="208" customFormat="1">
      <c r="A6" s="208" t="s">
        <v>223</v>
      </c>
      <c r="B6" s="208" t="s">
        <v>535</v>
      </c>
      <c r="C6" s="208" t="s">
        <v>536</v>
      </c>
      <c r="D6" s="208" t="s">
        <v>454</v>
      </c>
      <c r="E6" s="208" t="s">
        <v>432</v>
      </c>
      <c r="F6" s="208" t="s">
        <v>455</v>
      </c>
      <c r="G6" s="208" t="s">
        <v>427</v>
      </c>
      <c r="H6" s="208" t="s">
        <v>428</v>
      </c>
      <c r="I6" s="208" t="s">
        <v>429</v>
      </c>
      <c r="J6" s="208" t="s">
        <v>430</v>
      </c>
      <c r="K6" s="208" t="s">
        <v>159</v>
      </c>
      <c r="L6" s="208" t="s">
        <v>431</v>
      </c>
      <c r="M6" s="208" t="s">
        <v>537</v>
      </c>
      <c r="N6" s="208" t="s">
        <v>456</v>
      </c>
      <c r="O6" s="208" t="s">
        <v>456</v>
      </c>
      <c r="P6" s="208" t="s">
        <v>432</v>
      </c>
      <c r="Q6" s="208" t="s">
        <v>538</v>
      </c>
      <c r="R6" s="208" t="s">
        <v>539</v>
      </c>
      <c r="S6" s="208" t="s">
        <v>457</v>
      </c>
      <c r="T6" s="208" t="s">
        <v>538</v>
      </c>
      <c r="U6" s="208" t="s">
        <v>432</v>
      </c>
      <c r="V6" s="208" t="s">
        <v>539</v>
      </c>
      <c r="W6" s="208" t="str">
        <f t="shared" si="0"/>
        <v>15 Dec</v>
      </c>
    </row>
    <row r="7" spans="1:23" s="209" customFormat="1">
      <c r="A7" s="209" t="s">
        <v>71</v>
      </c>
      <c r="B7" s="209" t="s">
        <v>462</v>
      </c>
      <c r="C7" s="209" t="s">
        <v>463</v>
      </c>
      <c r="D7" s="209" t="s">
        <v>459</v>
      </c>
      <c r="E7" s="209" t="s">
        <v>432</v>
      </c>
      <c r="F7" s="209" t="s">
        <v>464</v>
      </c>
      <c r="G7" s="209" t="s">
        <v>427</v>
      </c>
      <c r="H7" s="209" t="s">
        <v>465</v>
      </c>
      <c r="I7" s="209" t="s">
        <v>429</v>
      </c>
      <c r="J7" s="209" t="s">
        <v>430</v>
      </c>
      <c r="K7" s="209" t="s">
        <v>159</v>
      </c>
      <c r="L7" s="209" t="s">
        <v>431</v>
      </c>
      <c r="M7" s="209" t="s">
        <v>466</v>
      </c>
      <c r="N7" s="209" t="s">
        <v>467</v>
      </c>
      <c r="O7" s="209" t="s">
        <v>467</v>
      </c>
      <c r="P7" s="209" t="s">
        <v>432</v>
      </c>
      <c r="Q7" s="209" t="s">
        <v>468</v>
      </c>
      <c r="R7" s="209" t="s">
        <v>469</v>
      </c>
      <c r="S7" s="209" t="s">
        <v>461</v>
      </c>
      <c r="T7" s="209" t="s">
        <v>540</v>
      </c>
      <c r="U7" s="209" t="s">
        <v>432</v>
      </c>
      <c r="V7" s="209" t="s">
        <v>541</v>
      </c>
      <c r="W7" s="214" t="str">
        <f t="shared" si="0"/>
        <v>10 Nov</v>
      </c>
    </row>
    <row r="8" spans="1:23" s="209" customFormat="1">
      <c r="A8" s="209" t="s">
        <v>71</v>
      </c>
      <c r="B8" s="209" t="s">
        <v>471</v>
      </c>
      <c r="C8" s="209" t="s">
        <v>472</v>
      </c>
      <c r="D8" s="209" t="s">
        <v>459</v>
      </c>
      <c r="E8" s="209" t="s">
        <v>432</v>
      </c>
      <c r="F8" s="209" t="s">
        <v>473</v>
      </c>
      <c r="G8" s="209" t="s">
        <v>427</v>
      </c>
      <c r="H8" s="209" t="s">
        <v>428</v>
      </c>
      <c r="I8" s="209" t="s">
        <v>429</v>
      </c>
      <c r="J8" s="209" t="s">
        <v>430</v>
      </c>
      <c r="K8" s="209" t="s">
        <v>159</v>
      </c>
      <c r="L8" s="209" t="s">
        <v>431</v>
      </c>
      <c r="M8" s="209" t="s">
        <v>474</v>
      </c>
      <c r="N8" s="209" t="s">
        <v>475</v>
      </c>
      <c r="O8" s="209" t="s">
        <v>475</v>
      </c>
      <c r="P8" s="209" t="s">
        <v>432</v>
      </c>
      <c r="Q8" s="209" t="s">
        <v>470</v>
      </c>
      <c r="R8" s="209" t="s">
        <v>476</v>
      </c>
      <c r="S8" s="209" t="s">
        <v>461</v>
      </c>
      <c r="T8" s="209" t="s">
        <v>477</v>
      </c>
      <c r="U8" s="209" t="s">
        <v>432</v>
      </c>
      <c r="V8" s="209" t="s">
        <v>478</v>
      </c>
      <c r="W8" s="209" t="str">
        <f t="shared" si="0"/>
        <v>13 Nov</v>
      </c>
    </row>
    <row r="9" spans="1:23" s="209" customFormat="1">
      <c r="A9" s="209" t="s">
        <v>71</v>
      </c>
      <c r="B9" s="209" t="s">
        <v>542</v>
      </c>
      <c r="C9" s="209" t="s">
        <v>543</v>
      </c>
      <c r="D9" s="209" t="s">
        <v>459</v>
      </c>
      <c r="E9" s="209" t="s">
        <v>432</v>
      </c>
      <c r="F9" s="209" t="s">
        <v>473</v>
      </c>
      <c r="G9" s="209" t="s">
        <v>427</v>
      </c>
      <c r="H9" s="209" t="s">
        <v>465</v>
      </c>
      <c r="I9" s="209" t="s">
        <v>429</v>
      </c>
      <c r="J9" s="209" t="s">
        <v>430</v>
      </c>
      <c r="K9" s="209" t="s">
        <v>159</v>
      </c>
      <c r="L9" s="209" t="s">
        <v>431</v>
      </c>
      <c r="M9" s="209" t="s">
        <v>544</v>
      </c>
      <c r="N9" s="209" t="s">
        <v>545</v>
      </c>
      <c r="O9" s="209" t="s">
        <v>545</v>
      </c>
      <c r="P9" s="209" t="s">
        <v>432</v>
      </c>
      <c r="Q9" s="209" t="s">
        <v>546</v>
      </c>
      <c r="R9" s="209" t="s">
        <v>547</v>
      </c>
      <c r="S9" s="209" t="s">
        <v>461</v>
      </c>
      <c r="T9" s="209" t="s">
        <v>548</v>
      </c>
      <c r="U9" s="209" t="s">
        <v>432</v>
      </c>
      <c r="V9" s="209" t="s">
        <v>549</v>
      </c>
      <c r="W9" s="214" t="str">
        <f t="shared" si="0"/>
        <v>20 Nov</v>
      </c>
    </row>
    <row r="10" spans="1:23" s="209" customFormat="1">
      <c r="A10" s="209" t="s">
        <v>71</v>
      </c>
      <c r="B10" s="209" t="s">
        <v>550</v>
      </c>
      <c r="C10" s="209" t="s">
        <v>551</v>
      </c>
      <c r="D10" s="209" t="s">
        <v>459</v>
      </c>
      <c r="E10" s="209" t="s">
        <v>432</v>
      </c>
      <c r="F10" s="209" t="s">
        <v>460</v>
      </c>
      <c r="G10" s="209" t="s">
        <v>427</v>
      </c>
      <c r="H10" s="209" t="s">
        <v>465</v>
      </c>
      <c r="I10" s="209" t="s">
        <v>429</v>
      </c>
      <c r="J10" s="209" t="s">
        <v>430</v>
      </c>
      <c r="K10" s="209" t="s">
        <v>159</v>
      </c>
      <c r="L10" s="209" t="s">
        <v>431</v>
      </c>
      <c r="M10" s="209" t="s">
        <v>552</v>
      </c>
      <c r="N10" s="209" t="s">
        <v>553</v>
      </c>
      <c r="O10" s="209" t="s">
        <v>553</v>
      </c>
      <c r="P10" s="209" t="s">
        <v>432</v>
      </c>
      <c r="Q10" s="209" t="s">
        <v>554</v>
      </c>
      <c r="R10" s="209" t="s">
        <v>555</v>
      </c>
      <c r="S10" s="209" t="s">
        <v>461</v>
      </c>
      <c r="T10" s="209" t="s">
        <v>556</v>
      </c>
      <c r="U10" s="209" t="s">
        <v>432</v>
      </c>
      <c r="V10" s="209" t="s">
        <v>557</v>
      </c>
      <c r="W10" s="209" t="str">
        <f t="shared" si="0"/>
        <v>27 Nov</v>
      </c>
    </row>
    <row r="11" spans="1:23" s="209" customFormat="1">
      <c r="A11" s="209" t="s">
        <v>71</v>
      </c>
      <c r="B11" s="209" t="s">
        <v>558</v>
      </c>
      <c r="C11" s="209" t="s">
        <v>559</v>
      </c>
      <c r="D11" s="209" t="s">
        <v>459</v>
      </c>
      <c r="E11" s="209" t="s">
        <v>432</v>
      </c>
      <c r="F11" s="209" t="s">
        <v>560</v>
      </c>
      <c r="G11" s="209" t="s">
        <v>427</v>
      </c>
      <c r="H11" s="209" t="s">
        <v>465</v>
      </c>
      <c r="I11" s="209" t="s">
        <v>429</v>
      </c>
      <c r="J11" s="209" t="s">
        <v>430</v>
      </c>
      <c r="K11" s="209" t="s">
        <v>159</v>
      </c>
      <c r="L11" s="209" t="s">
        <v>431</v>
      </c>
      <c r="M11" s="209" t="s">
        <v>561</v>
      </c>
      <c r="N11" s="209" t="s">
        <v>562</v>
      </c>
      <c r="O11" s="209" t="s">
        <v>562</v>
      </c>
      <c r="P11" s="209" t="s">
        <v>432</v>
      </c>
      <c r="Q11" s="209" t="s">
        <v>563</v>
      </c>
      <c r="R11" s="209" t="s">
        <v>564</v>
      </c>
      <c r="S11" s="209" t="s">
        <v>461</v>
      </c>
      <c r="T11" s="209" t="s">
        <v>565</v>
      </c>
      <c r="U11" s="209" t="s">
        <v>432</v>
      </c>
      <c r="V11" s="209" t="s">
        <v>566</v>
      </c>
      <c r="W11" s="209" t="str">
        <f t="shared" si="0"/>
        <v>04 Dec</v>
      </c>
    </row>
    <row r="12" spans="1:23" s="210" customFormat="1">
      <c r="A12" s="210" t="s">
        <v>70</v>
      </c>
      <c r="B12" s="210" t="s">
        <v>480</v>
      </c>
      <c r="C12" s="210" t="s">
        <v>481</v>
      </c>
      <c r="D12" s="210" t="s">
        <v>458</v>
      </c>
      <c r="E12" s="210" t="s">
        <v>432</v>
      </c>
      <c r="F12" s="210" t="s">
        <v>482</v>
      </c>
      <c r="G12" s="210" t="s">
        <v>427</v>
      </c>
      <c r="H12" s="210" t="s">
        <v>465</v>
      </c>
      <c r="I12" s="210" t="s">
        <v>429</v>
      </c>
      <c r="J12" s="210" t="s">
        <v>430</v>
      </c>
      <c r="K12" s="210" t="s">
        <v>159</v>
      </c>
      <c r="L12" s="210" t="s">
        <v>431</v>
      </c>
      <c r="M12" s="210" t="s">
        <v>483</v>
      </c>
      <c r="N12" s="210" t="s">
        <v>484</v>
      </c>
      <c r="O12" s="210" t="s">
        <v>484</v>
      </c>
      <c r="P12" s="210" t="s">
        <v>432</v>
      </c>
      <c r="Q12" s="210" t="s">
        <v>567</v>
      </c>
      <c r="R12" s="210" t="s">
        <v>568</v>
      </c>
      <c r="S12" s="210" t="s">
        <v>457</v>
      </c>
      <c r="T12" s="210" t="s">
        <v>569</v>
      </c>
      <c r="U12" s="210" t="s">
        <v>432</v>
      </c>
      <c r="V12" s="210" t="s">
        <v>570</v>
      </c>
      <c r="W12" s="215" t="str">
        <f t="shared" si="0"/>
        <v>12 Nov</v>
      </c>
    </row>
    <row r="13" spans="1:23" s="210" customFormat="1">
      <c r="A13" s="210" t="s">
        <v>70</v>
      </c>
      <c r="B13" s="210" t="s">
        <v>571</v>
      </c>
      <c r="C13" s="210" t="s">
        <v>572</v>
      </c>
      <c r="D13" s="210" t="s">
        <v>458</v>
      </c>
      <c r="E13" s="210" t="s">
        <v>432</v>
      </c>
      <c r="F13" s="210" t="s">
        <v>479</v>
      </c>
      <c r="G13" s="210" t="s">
        <v>427</v>
      </c>
      <c r="H13" s="210" t="s">
        <v>465</v>
      </c>
      <c r="I13" s="210" t="s">
        <v>429</v>
      </c>
      <c r="J13" s="210" t="s">
        <v>430</v>
      </c>
      <c r="K13" s="210" t="s">
        <v>159</v>
      </c>
      <c r="L13" s="210" t="s">
        <v>431</v>
      </c>
      <c r="M13" s="210" t="s">
        <v>573</v>
      </c>
      <c r="N13" s="210" t="s">
        <v>401</v>
      </c>
      <c r="O13" s="210" t="s">
        <v>401</v>
      </c>
      <c r="P13" s="210" t="s">
        <v>432</v>
      </c>
      <c r="Q13" s="210" t="s">
        <v>574</v>
      </c>
      <c r="R13" s="210" t="s">
        <v>575</v>
      </c>
      <c r="S13" s="210" t="s">
        <v>457</v>
      </c>
      <c r="T13" s="210" t="s">
        <v>576</v>
      </c>
      <c r="U13" s="210" t="s">
        <v>432</v>
      </c>
      <c r="V13" s="210" t="s">
        <v>577</v>
      </c>
      <c r="W13" s="210" t="str">
        <f t="shared" si="0"/>
        <v>20 Nov</v>
      </c>
    </row>
    <row r="14" spans="1:23" s="210" customFormat="1">
      <c r="A14" s="210" t="s">
        <v>70</v>
      </c>
      <c r="B14" s="210" t="s">
        <v>578</v>
      </c>
      <c r="C14" s="210" t="s">
        <v>579</v>
      </c>
      <c r="D14" s="210" t="s">
        <v>458</v>
      </c>
      <c r="E14" s="210" t="s">
        <v>432</v>
      </c>
      <c r="F14" s="210" t="s">
        <v>580</v>
      </c>
      <c r="G14" s="210" t="s">
        <v>427</v>
      </c>
      <c r="H14" s="210" t="s">
        <v>465</v>
      </c>
      <c r="I14" s="210" t="s">
        <v>429</v>
      </c>
      <c r="J14" s="210" t="s">
        <v>430</v>
      </c>
      <c r="K14" s="210" t="s">
        <v>159</v>
      </c>
      <c r="L14" s="210" t="s">
        <v>431</v>
      </c>
      <c r="M14" s="210" t="s">
        <v>581</v>
      </c>
      <c r="N14" s="210" t="s">
        <v>582</v>
      </c>
      <c r="O14" s="210" t="s">
        <v>582</v>
      </c>
      <c r="P14" s="210" t="s">
        <v>432</v>
      </c>
      <c r="Q14" s="210" t="s">
        <v>583</v>
      </c>
      <c r="R14" s="210" t="s">
        <v>584</v>
      </c>
      <c r="S14" s="210" t="s">
        <v>457</v>
      </c>
      <c r="T14" s="210" t="s">
        <v>583</v>
      </c>
      <c r="U14" s="210" t="s">
        <v>432</v>
      </c>
      <c r="V14" s="210" t="s">
        <v>584</v>
      </c>
      <c r="W14" s="210" t="str">
        <f t="shared" si="0"/>
        <v>27 Nov</v>
      </c>
    </row>
    <row r="15" spans="1:23" s="210" customFormat="1">
      <c r="C15" s="210" t="s">
        <v>398</v>
      </c>
      <c r="W15" s="215">
        <v>44899</v>
      </c>
    </row>
    <row r="16" spans="1:23" s="210" customFormat="1">
      <c r="A16" s="210" t="s">
        <v>70</v>
      </c>
      <c r="B16" s="210" t="s">
        <v>585</v>
      </c>
      <c r="C16" s="210" t="s">
        <v>586</v>
      </c>
      <c r="D16" s="210" t="s">
        <v>458</v>
      </c>
      <c r="E16" s="210" t="s">
        <v>432</v>
      </c>
      <c r="F16" s="210" t="s">
        <v>479</v>
      </c>
      <c r="G16" s="210" t="s">
        <v>427</v>
      </c>
      <c r="H16" s="210" t="s">
        <v>465</v>
      </c>
      <c r="I16" s="210" t="s">
        <v>429</v>
      </c>
      <c r="J16" s="210" t="s">
        <v>430</v>
      </c>
      <c r="K16" s="210" t="s">
        <v>159</v>
      </c>
      <c r="L16" s="210" t="s">
        <v>431</v>
      </c>
      <c r="M16" s="210" t="s">
        <v>587</v>
      </c>
      <c r="N16" s="210" t="s">
        <v>401</v>
      </c>
      <c r="O16" s="210" t="s">
        <v>401</v>
      </c>
      <c r="P16" s="210" t="s">
        <v>432</v>
      </c>
      <c r="Q16" s="210" t="s">
        <v>588</v>
      </c>
      <c r="R16" s="210" t="s">
        <v>589</v>
      </c>
      <c r="S16" s="210" t="s">
        <v>457</v>
      </c>
      <c r="T16" s="210" t="s">
        <v>588</v>
      </c>
      <c r="U16" s="210" t="s">
        <v>432</v>
      </c>
      <c r="V16" s="210" t="s">
        <v>589</v>
      </c>
      <c r="W16" s="210" t="str">
        <f t="shared" si="0"/>
        <v>11 Dec</v>
      </c>
    </row>
    <row r="17" spans="1:44" s="212" customFormat="1">
      <c r="A17" s="211" t="s">
        <v>224</v>
      </c>
      <c r="B17" s="211" t="s">
        <v>490</v>
      </c>
      <c r="C17" s="211" t="s">
        <v>491</v>
      </c>
      <c r="D17" s="211" t="s">
        <v>459</v>
      </c>
      <c r="E17" s="211" t="s">
        <v>432</v>
      </c>
      <c r="F17" s="211" t="s">
        <v>492</v>
      </c>
      <c r="G17" s="211" t="s">
        <v>427</v>
      </c>
      <c r="H17" s="211" t="s">
        <v>465</v>
      </c>
      <c r="I17" s="211" t="s">
        <v>429</v>
      </c>
      <c r="J17" s="211" t="s">
        <v>430</v>
      </c>
      <c r="K17" s="211" t="s">
        <v>159</v>
      </c>
      <c r="L17" s="211" t="s">
        <v>431</v>
      </c>
      <c r="M17" s="211" t="s">
        <v>493</v>
      </c>
      <c r="N17" s="211" t="s">
        <v>494</v>
      </c>
      <c r="O17" s="211" t="s">
        <v>494</v>
      </c>
      <c r="P17" s="211" t="s">
        <v>432</v>
      </c>
      <c r="Q17" s="211" t="s">
        <v>495</v>
      </c>
      <c r="R17" s="211" t="s">
        <v>487</v>
      </c>
      <c r="S17" s="211" t="s">
        <v>489</v>
      </c>
      <c r="T17" s="211" t="s">
        <v>590</v>
      </c>
      <c r="U17" s="211" t="s">
        <v>432</v>
      </c>
      <c r="V17" s="211" t="s">
        <v>591</v>
      </c>
      <c r="W17" s="212" t="str">
        <f t="shared" si="0"/>
        <v>08 Nov</v>
      </c>
      <c r="X17" s="212" t="s">
        <v>432</v>
      </c>
      <c r="Y17" s="212" t="s">
        <v>435</v>
      </c>
      <c r="Z17" s="212" t="s">
        <v>436</v>
      </c>
      <c r="AA17" s="212" t="s">
        <v>437</v>
      </c>
      <c r="AB17" s="212" t="s">
        <v>438</v>
      </c>
      <c r="AC17" s="212" t="s">
        <v>439</v>
      </c>
      <c r="AD17" s="212" t="s">
        <v>439</v>
      </c>
      <c r="AE17" s="212" t="s">
        <v>439</v>
      </c>
      <c r="AF17" s="212" t="s">
        <v>439</v>
      </c>
      <c r="AG17" s="212" t="s">
        <v>439</v>
      </c>
      <c r="AH17" s="212" t="s">
        <v>440</v>
      </c>
      <c r="AI17" s="212" t="s">
        <v>440</v>
      </c>
      <c r="AJ17" s="212" t="s">
        <v>440</v>
      </c>
      <c r="AK17" s="212" t="s">
        <v>440</v>
      </c>
      <c r="AL17" s="212" t="s">
        <v>440</v>
      </c>
      <c r="AM17" s="212" t="s">
        <v>440</v>
      </c>
      <c r="AN17" s="212" t="s">
        <v>432</v>
      </c>
      <c r="AO17" s="212" t="s">
        <v>432</v>
      </c>
      <c r="AP17" s="212" t="s">
        <v>434</v>
      </c>
      <c r="AQ17" s="212" t="s">
        <v>441</v>
      </c>
      <c r="AR17" s="212" t="s">
        <v>441</v>
      </c>
    </row>
    <row r="18" spans="1:44" s="212" customFormat="1">
      <c r="A18" s="211" t="s">
        <v>224</v>
      </c>
      <c r="B18" s="211" t="s">
        <v>592</v>
      </c>
      <c r="C18" s="211" t="s">
        <v>593</v>
      </c>
      <c r="D18" s="211" t="s">
        <v>459</v>
      </c>
      <c r="E18" s="211" t="s">
        <v>432</v>
      </c>
      <c r="F18" s="211" t="s">
        <v>488</v>
      </c>
      <c r="G18" s="211" t="s">
        <v>427</v>
      </c>
      <c r="H18" s="211" t="s">
        <v>428</v>
      </c>
      <c r="I18" s="211" t="s">
        <v>429</v>
      </c>
      <c r="J18" s="211" t="s">
        <v>430</v>
      </c>
      <c r="K18" s="211" t="s">
        <v>159</v>
      </c>
      <c r="L18" s="211" t="s">
        <v>431</v>
      </c>
      <c r="M18" s="211" t="s">
        <v>594</v>
      </c>
      <c r="N18" s="211" t="s">
        <v>595</v>
      </c>
      <c r="O18" s="211" t="s">
        <v>595</v>
      </c>
      <c r="P18" s="211" t="s">
        <v>432</v>
      </c>
      <c r="Q18" s="211" t="s">
        <v>596</v>
      </c>
      <c r="R18" s="211" t="s">
        <v>597</v>
      </c>
      <c r="S18" s="211" t="s">
        <v>489</v>
      </c>
      <c r="T18" s="211" t="s">
        <v>598</v>
      </c>
      <c r="U18" s="211" t="s">
        <v>432</v>
      </c>
      <c r="V18" s="211" t="s">
        <v>599</v>
      </c>
      <c r="W18" s="216" t="str">
        <f t="shared" si="0"/>
        <v>15 Nov</v>
      </c>
      <c r="X18" s="212" t="s">
        <v>432</v>
      </c>
      <c r="Y18" s="212" t="s">
        <v>435</v>
      </c>
      <c r="Z18" s="212" t="s">
        <v>442</v>
      </c>
      <c r="AA18" s="212" t="s">
        <v>443</v>
      </c>
      <c r="AB18" s="212" t="s">
        <v>443</v>
      </c>
      <c r="AC18" s="212" t="s">
        <v>444</v>
      </c>
      <c r="AD18" s="212" t="s">
        <v>444</v>
      </c>
      <c r="AE18" s="212" t="s">
        <v>444</v>
      </c>
      <c r="AF18" s="212" t="s">
        <v>444</v>
      </c>
      <c r="AG18" s="212" t="s">
        <v>444</v>
      </c>
      <c r="AH18" s="212" t="s">
        <v>445</v>
      </c>
      <c r="AI18" s="212" t="s">
        <v>445</v>
      </c>
      <c r="AJ18" s="212" t="s">
        <v>445</v>
      </c>
      <c r="AK18" s="212" t="s">
        <v>445</v>
      </c>
      <c r="AL18" s="212" t="s">
        <v>445</v>
      </c>
      <c r="AM18" s="212" t="s">
        <v>445</v>
      </c>
      <c r="AN18" s="212" t="s">
        <v>432</v>
      </c>
      <c r="AO18" s="212" t="s">
        <v>432</v>
      </c>
      <c r="AP18" s="212" t="s">
        <v>444</v>
      </c>
      <c r="AQ18" s="212" t="s">
        <v>441</v>
      </c>
      <c r="AR18" s="212" t="s">
        <v>441</v>
      </c>
    </row>
    <row r="19" spans="1:44" s="212" customFormat="1">
      <c r="A19" s="211" t="s">
        <v>224</v>
      </c>
      <c r="B19" s="211" t="s">
        <v>600</v>
      </c>
      <c r="C19" s="211" t="s">
        <v>601</v>
      </c>
      <c r="D19" s="211" t="s">
        <v>459</v>
      </c>
      <c r="E19" s="211" t="s">
        <v>432</v>
      </c>
      <c r="F19" s="211" t="s">
        <v>602</v>
      </c>
      <c r="G19" s="211" t="s">
        <v>427</v>
      </c>
      <c r="H19" s="211" t="s">
        <v>428</v>
      </c>
      <c r="I19" s="211" t="s">
        <v>429</v>
      </c>
      <c r="J19" s="211" t="s">
        <v>430</v>
      </c>
      <c r="K19" s="211" t="s">
        <v>159</v>
      </c>
      <c r="L19" s="211" t="s">
        <v>431</v>
      </c>
      <c r="M19" s="211" t="s">
        <v>603</v>
      </c>
      <c r="N19" s="211" t="s">
        <v>604</v>
      </c>
      <c r="O19" s="211" t="s">
        <v>604</v>
      </c>
      <c r="P19" s="211" t="s">
        <v>432</v>
      </c>
      <c r="Q19" s="211" t="s">
        <v>605</v>
      </c>
      <c r="R19" s="211" t="s">
        <v>606</v>
      </c>
      <c r="S19" s="211" t="s">
        <v>489</v>
      </c>
      <c r="T19" s="211" t="s">
        <v>607</v>
      </c>
      <c r="U19" s="211" t="s">
        <v>432</v>
      </c>
      <c r="V19" s="211" t="s">
        <v>608</v>
      </c>
      <c r="W19" s="212" t="str">
        <f t="shared" si="0"/>
        <v>20 Nov</v>
      </c>
    </row>
    <row r="20" spans="1:44" s="212" customFormat="1">
      <c r="A20" s="211" t="s">
        <v>224</v>
      </c>
      <c r="B20" s="211" t="s">
        <v>609</v>
      </c>
      <c r="C20" s="211" t="s">
        <v>610</v>
      </c>
      <c r="D20" s="211" t="s">
        <v>459</v>
      </c>
      <c r="E20" s="211" t="s">
        <v>432</v>
      </c>
      <c r="F20" s="211" t="s">
        <v>502</v>
      </c>
      <c r="G20" s="211" t="s">
        <v>427</v>
      </c>
      <c r="H20" s="211" t="s">
        <v>428</v>
      </c>
      <c r="I20" s="211" t="s">
        <v>429</v>
      </c>
      <c r="J20" s="211" t="s">
        <v>430</v>
      </c>
      <c r="K20" s="211" t="s">
        <v>159</v>
      </c>
      <c r="L20" s="211" t="s">
        <v>431</v>
      </c>
      <c r="M20" s="211" t="s">
        <v>611</v>
      </c>
      <c r="N20" s="211" t="s">
        <v>612</v>
      </c>
      <c r="O20" s="211" t="s">
        <v>612</v>
      </c>
      <c r="P20" s="211" t="s">
        <v>432</v>
      </c>
      <c r="Q20" s="211" t="s">
        <v>613</v>
      </c>
      <c r="R20" s="211" t="s">
        <v>614</v>
      </c>
      <c r="S20" s="211" t="s">
        <v>489</v>
      </c>
      <c r="T20" s="211" t="s">
        <v>615</v>
      </c>
      <c r="U20" s="211" t="s">
        <v>432</v>
      </c>
      <c r="V20" s="211" t="s">
        <v>584</v>
      </c>
      <c r="W20" s="212" t="str">
        <f t="shared" si="0"/>
        <v>27 Nov</v>
      </c>
      <c r="X20" s="212" t="s">
        <v>432</v>
      </c>
      <c r="Y20" s="212" t="s">
        <v>435</v>
      </c>
      <c r="Z20" s="212" t="s">
        <v>442</v>
      </c>
      <c r="AA20" s="212" t="s">
        <v>443</v>
      </c>
      <c r="AB20" s="212" t="s">
        <v>443</v>
      </c>
      <c r="AC20" s="212" t="s">
        <v>448</v>
      </c>
      <c r="AD20" s="212" t="s">
        <v>448</v>
      </c>
      <c r="AE20" s="212" t="s">
        <v>448</v>
      </c>
      <c r="AF20" s="212" t="s">
        <v>448</v>
      </c>
      <c r="AG20" s="212" t="s">
        <v>448</v>
      </c>
      <c r="AH20" s="212" t="s">
        <v>449</v>
      </c>
      <c r="AI20" s="212" t="s">
        <v>449</v>
      </c>
      <c r="AJ20" s="212" t="s">
        <v>449</v>
      </c>
      <c r="AK20" s="212" t="s">
        <v>449</v>
      </c>
      <c r="AL20" s="212" t="s">
        <v>449</v>
      </c>
      <c r="AM20" s="212" t="s">
        <v>449</v>
      </c>
      <c r="AN20" s="212" t="s">
        <v>432</v>
      </c>
      <c r="AO20" s="212" t="s">
        <v>432</v>
      </c>
      <c r="AP20" s="212" t="s">
        <v>447</v>
      </c>
      <c r="AQ20" s="212" t="s">
        <v>441</v>
      </c>
      <c r="AR20" s="212" t="s">
        <v>441</v>
      </c>
    </row>
    <row r="21" spans="1:44" s="212" customFormat="1">
      <c r="A21" s="212" t="s">
        <v>224</v>
      </c>
      <c r="B21" s="212" t="s">
        <v>616</v>
      </c>
      <c r="C21" s="212" t="s">
        <v>617</v>
      </c>
      <c r="D21" s="212" t="s">
        <v>459</v>
      </c>
      <c r="E21" s="212" t="s">
        <v>432</v>
      </c>
      <c r="F21" s="212" t="s">
        <v>502</v>
      </c>
      <c r="G21" s="212" t="s">
        <v>427</v>
      </c>
      <c r="H21" s="212" t="s">
        <v>428</v>
      </c>
      <c r="I21" s="212" t="s">
        <v>429</v>
      </c>
      <c r="J21" s="212" t="s">
        <v>430</v>
      </c>
      <c r="K21" s="212" t="s">
        <v>159</v>
      </c>
      <c r="L21" s="212" t="s">
        <v>431</v>
      </c>
      <c r="M21" s="212" t="s">
        <v>618</v>
      </c>
      <c r="N21" s="212" t="s">
        <v>619</v>
      </c>
      <c r="O21" s="212" t="s">
        <v>619</v>
      </c>
      <c r="P21" s="212" t="s">
        <v>432</v>
      </c>
      <c r="Q21" s="212" t="s">
        <v>620</v>
      </c>
      <c r="R21" s="212" t="s">
        <v>621</v>
      </c>
      <c r="S21" s="212" t="s">
        <v>489</v>
      </c>
      <c r="T21" s="212" t="s">
        <v>622</v>
      </c>
      <c r="U21" s="212" t="s">
        <v>432</v>
      </c>
      <c r="V21" s="212" t="s">
        <v>623</v>
      </c>
      <c r="W21" s="212" t="str">
        <f t="shared" si="0"/>
        <v>04 Dec</v>
      </c>
    </row>
    <row r="22" spans="1:44" s="208" customFormat="1">
      <c r="A22" s="208" t="s">
        <v>222</v>
      </c>
      <c r="B22" s="208" t="s">
        <v>624</v>
      </c>
      <c r="C22" s="208" t="s">
        <v>625</v>
      </c>
      <c r="D22" s="208" t="s">
        <v>425</v>
      </c>
      <c r="E22" s="208" t="s">
        <v>426</v>
      </c>
      <c r="F22" s="208" t="s">
        <v>626</v>
      </c>
      <c r="G22" s="208" t="s">
        <v>427</v>
      </c>
      <c r="H22" s="208" t="s">
        <v>428</v>
      </c>
      <c r="I22" s="208" t="s">
        <v>429</v>
      </c>
      <c r="J22" s="208" t="s">
        <v>430</v>
      </c>
      <c r="K22" s="208" t="s">
        <v>159</v>
      </c>
      <c r="L22" s="208" t="s">
        <v>431</v>
      </c>
      <c r="M22" s="208" t="s">
        <v>627</v>
      </c>
      <c r="N22" s="208" t="s">
        <v>628</v>
      </c>
      <c r="O22" s="208" t="s">
        <v>628</v>
      </c>
      <c r="P22" s="208" t="s">
        <v>432</v>
      </c>
      <c r="Q22" s="208" t="s">
        <v>629</v>
      </c>
      <c r="R22" s="208" t="s">
        <v>630</v>
      </c>
      <c r="S22" s="208" t="s">
        <v>433</v>
      </c>
      <c r="T22" s="208" t="s">
        <v>631</v>
      </c>
      <c r="U22" s="208" t="s">
        <v>432</v>
      </c>
      <c r="V22" s="208" t="s">
        <v>632</v>
      </c>
      <c r="W22" s="208" t="str">
        <f t="shared" si="0"/>
        <v>10 Nov</v>
      </c>
    </row>
    <row r="23" spans="1:44" s="208" customFormat="1">
      <c r="A23" s="208" t="s">
        <v>222</v>
      </c>
      <c r="B23" s="208" t="s">
        <v>633</v>
      </c>
      <c r="C23" s="208" t="s">
        <v>634</v>
      </c>
      <c r="D23" s="208" t="s">
        <v>425</v>
      </c>
      <c r="E23" s="208" t="s">
        <v>426</v>
      </c>
      <c r="F23" s="208" t="s">
        <v>635</v>
      </c>
      <c r="G23" s="208" t="s">
        <v>427</v>
      </c>
      <c r="H23" s="208" t="s">
        <v>428</v>
      </c>
      <c r="I23" s="208" t="s">
        <v>429</v>
      </c>
      <c r="J23" s="208" t="s">
        <v>430</v>
      </c>
      <c r="K23" s="208" t="s">
        <v>159</v>
      </c>
      <c r="L23" s="208" t="s">
        <v>431</v>
      </c>
      <c r="M23" s="208" t="s">
        <v>636</v>
      </c>
      <c r="N23" s="208" t="s">
        <v>637</v>
      </c>
      <c r="O23" s="208" t="s">
        <v>637</v>
      </c>
      <c r="P23" s="208" t="s">
        <v>432</v>
      </c>
      <c r="Q23" s="208" t="s">
        <v>638</v>
      </c>
      <c r="R23" s="208" t="s">
        <v>639</v>
      </c>
      <c r="S23" s="208" t="s">
        <v>433</v>
      </c>
      <c r="T23" s="208" t="s">
        <v>640</v>
      </c>
      <c r="U23" s="208" t="s">
        <v>432</v>
      </c>
      <c r="V23" s="208" t="s">
        <v>641</v>
      </c>
      <c r="W23" s="208" t="str">
        <f t="shared" si="0"/>
        <v>17 Nov</v>
      </c>
    </row>
    <row r="24" spans="1:44" s="208" customFormat="1">
      <c r="A24" s="208" t="s">
        <v>222</v>
      </c>
      <c r="B24" s="208" t="s">
        <v>642</v>
      </c>
      <c r="C24" s="208" t="s">
        <v>643</v>
      </c>
      <c r="D24" s="208" t="s">
        <v>425</v>
      </c>
      <c r="E24" s="208" t="s">
        <v>426</v>
      </c>
      <c r="F24" s="208" t="s">
        <v>497</v>
      </c>
      <c r="G24" s="208" t="s">
        <v>427</v>
      </c>
      <c r="H24" s="208" t="s">
        <v>428</v>
      </c>
      <c r="I24" s="208" t="s">
        <v>429</v>
      </c>
      <c r="J24" s="208" t="s">
        <v>430</v>
      </c>
      <c r="K24" s="208" t="s">
        <v>159</v>
      </c>
      <c r="L24" s="208" t="s">
        <v>431</v>
      </c>
      <c r="M24" s="208" t="s">
        <v>644</v>
      </c>
      <c r="N24" s="208" t="s">
        <v>645</v>
      </c>
      <c r="O24" s="208" t="s">
        <v>645</v>
      </c>
      <c r="P24" s="208" t="s">
        <v>432</v>
      </c>
      <c r="Q24" s="208" t="s">
        <v>646</v>
      </c>
      <c r="R24" s="208" t="s">
        <v>647</v>
      </c>
      <c r="S24" s="208" t="s">
        <v>433</v>
      </c>
      <c r="T24" s="208" t="s">
        <v>648</v>
      </c>
      <c r="U24" s="208" t="s">
        <v>432</v>
      </c>
      <c r="V24" s="208" t="s">
        <v>649</v>
      </c>
      <c r="W24" s="213" t="str">
        <f t="shared" si="0"/>
        <v>24 Nov</v>
      </c>
    </row>
    <row r="25" spans="1:44" s="208" customFormat="1">
      <c r="A25" s="208" t="s">
        <v>222</v>
      </c>
      <c r="B25" s="208" t="s">
        <v>650</v>
      </c>
      <c r="C25" s="208" t="s">
        <v>651</v>
      </c>
      <c r="D25" s="208" t="s">
        <v>425</v>
      </c>
      <c r="E25" s="208" t="s">
        <v>426</v>
      </c>
      <c r="F25" s="208" t="s">
        <v>652</v>
      </c>
      <c r="G25" s="208" t="s">
        <v>427</v>
      </c>
      <c r="H25" s="208" t="s">
        <v>428</v>
      </c>
      <c r="I25" s="208" t="s">
        <v>429</v>
      </c>
      <c r="J25" s="208" t="s">
        <v>430</v>
      </c>
      <c r="K25" s="208" t="s">
        <v>159</v>
      </c>
      <c r="L25" s="208" t="s">
        <v>431</v>
      </c>
      <c r="M25" s="208" t="s">
        <v>653</v>
      </c>
      <c r="N25" s="208" t="s">
        <v>654</v>
      </c>
      <c r="O25" s="208" t="s">
        <v>654</v>
      </c>
      <c r="P25" s="208" t="s">
        <v>432</v>
      </c>
      <c r="Q25" s="208" t="s">
        <v>655</v>
      </c>
      <c r="R25" s="208" t="s">
        <v>656</v>
      </c>
      <c r="S25" s="208" t="s">
        <v>433</v>
      </c>
      <c r="T25" s="208" t="s">
        <v>655</v>
      </c>
      <c r="U25" s="208" t="s">
        <v>432</v>
      </c>
      <c r="V25" s="208" t="s">
        <v>656</v>
      </c>
      <c r="W25" s="208" t="str">
        <f t="shared" si="0"/>
        <v>01 Dec</v>
      </c>
    </row>
    <row r="26" spans="1:44" s="208" customFormat="1">
      <c r="A26" s="208" t="s">
        <v>222</v>
      </c>
      <c r="B26" s="208" t="s">
        <v>657</v>
      </c>
      <c r="C26" s="208" t="s">
        <v>658</v>
      </c>
      <c r="D26" s="208" t="s">
        <v>425</v>
      </c>
      <c r="E26" s="208" t="s">
        <v>426</v>
      </c>
      <c r="F26" s="208" t="s">
        <v>635</v>
      </c>
      <c r="G26" s="208" t="s">
        <v>427</v>
      </c>
      <c r="H26" s="208" t="s">
        <v>428</v>
      </c>
      <c r="I26" s="208" t="s">
        <v>429</v>
      </c>
      <c r="J26" s="208" t="s">
        <v>430</v>
      </c>
      <c r="K26" s="208" t="s">
        <v>159</v>
      </c>
      <c r="L26" s="208" t="s">
        <v>431</v>
      </c>
      <c r="M26" s="208" t="s">
        <v>659</v>
      </c>
      <c r="N26" s="208" t="s">
        <v>660</v>
      </c>
      <c r="O26" s="208" t="s">
        <v>660</v>
      </c>
      <c r="P26" s="208" t="s">
        <v>432</v>
      </c>
      <c r="Q26" s="208" t="s">
        <v>661</v>
      </c>
      <c r="R26" s="208" t="s">
        <v>662</v>
      </c>
      <c r="S26" s="208" t="s">
        <v>433</v>
      </c>
      <c r="T26" s="208" t="s">
        <v>661</v>
      </c>
      <c r="U26" s="208" t="s">
        <v>432</v>
      </c>
      <c r="V26" s="208" t="s">
        <v>662</v>
      </c>
      <c r="W26" s="208" t="str">
        <f t="shared" si="0"/>
        <v>08 Dec</v>
      </c>
    </row>
    <row r="34" spans="22:22">
      <c r="V34" s="217"/>
    </row>
    <row r="35" spans="22:22">
      <c r="V35" s="2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2"/>
  <sheetViews>
    <sheetView workbookViewId="0">
      <selection activeCell="W20" sqref="W20"/>
    </sheetView>
  </sheetViews>
  <sheetFormatPr defaultRowHeight="15"/>
  <sheetData>
    <row r="1" spans="1:23" ht="15.75">
      <c r="A1" s="207" t="s">
        <v>403</v>
      </c>
      <c r="B1" s="207" t="s">
        <v>404</v>
      </c>
      <c r="C1" s="207" t="s">
        <v>405</v>
      </c>
      <c r="D1" s="207" t="s">
        <v>406</v>
      </c>
      <c r="E1" s="207" t="s">
        <v>407</v>
      </c>
      <c r="F1" s="207" t="s">
        <v>408</v>
      </c>
      <c r="G1" s="207" t="s">
        <v>409</v>
      </c>
      <c r="H1" s="207" t="s">
        <v>410</v>
      </c>
      <c r="I1" s="207" t="s">
        <v>411</v>
      </c>
      <c r="J1" s="207" t="s">
        <v>412</v>
      </c>
      <c r="K1" s="207" t="s">
        <v>413</v>
      </c>
      <c r="L1" s="207" t="s">
        <v>414</v>
      </c>
      <c r="M1" s="207" t="s">
        <v>415</v>
      </c>
      <c r="N1" s="207" t="s">
        <v>416</v>
      </c>
      <c r="O1" s="207" t="s">
        <v>417</v>
      </c>
      <c r="P1" s="207" t="s">
        <v>418</v>
      </c>
      <c r="Q1" s="207" t="s">
        <v>419</v>
      </c>
      <c r="R1" s="207" t="s">
        <v>420</v>
      </c>
      <c r="S1" s="207" t="s">
        <v>421</v>
      </c>
      <c r="T1" s="207" t="s">
        <v>422</v>
      </c>
      <c r="U1" s="207" t="s">
        <v>423</v>
      </c>
      <c r="V1" s="207" t="s">
        <v>424</v>
      </c>
    </row>
    <row r="2" spans="1:23" s="218" customFormat="1" ht="15.75">
      <c r="A2" s="209" t="s">
        <v>80</v>
      </c>
      <c r="B2" s="209" t="s">
        <v>663</v>
      </c>
      <c r="C2" s="209" t="s">
        <v>664</v>
      </c>
      <c r="D2" s="209" t="s">
        <v>425</v>
      </c>
      <c r="E2" s="209" t="s">
        <v>432</v>
      </c>
      <c r="F2" s="209" t="s">
        <v>665</v>
      </c>
      <c r="G2" s="209" t="s">
        <v>427</v>
      </c>
      <c r="H2" s="209" t="s">
        <v>465</v>
      </c>
      <c r="I2" s="209" t="s">
        <v>429</v>
      </c>
      <c r="J2" s="209" t="s">
        <v>430</v>
      </c>
      <c r="K2" s="209" t="s">
        <v>159</v>
      </c>
      <c r="L2" s="209" t="s">
        <v>431</v>
      </c>
      <c r="M2" s="209" t="s">
        <v>666</v>
      </c>
      <c r="N2" s="209" t="s">
        <v>667</v>
      </c>
      <c r="O2" s="209" t="s">
        <v>667</v>
      </c>
      <c r="P2" s="209" t="s">
        <v>432</v>
      </c>
      <c r="Q2" s="209" t="s">
        <v>668</v>
      </c>
      <c r="R2" s="209" t="s">
        <v>669</v>
      </c>
      <c r="S2" s="209" t="s">
        <v>461</v>
      </c>
      <c r="T2" s="209" t="s">
        <v>670</v>
      </c>
      <c r="U2" s="209" t="s">
        <v>432</v>
      </c>
      <c r="V2" s="209" t="s">
        <v>671</v>
      </c>
      <c r="W2" s="209" t="str">
        <f>LEFT(T2,6)</f>
        <v>08 Nov</v>
      </c>
    </row>
    <row r="3" spans="1:23" s="218" customFormat="1" ht="15.75">
      <c r="A3" s="209" t="s">
        <v>80</v>
      </c>
      <c r="B3" s="209" t="s">
        <v>672</v>
      </c>
      <c r="C3" s="209" t="s">
        <v>673</v>
      </c>
      <c r="D3" s="209" t="s">
        <v>458</v>
      </c>
      <c r="E3" s="209" t="s">
        <v>432</v>
      </c>
      <c r="F3" s="209" t="s">
        <v>498</v>
      </c>
      <c r="G3" s="209" t="s">
        <v>427</v>
      </c>
      <c r="H3" s="209" t="s">
        <v>499</v>
      </c>
      <c r="I3" s="209" t="s">
        <v>429</v>
      </c>
      <c r="J3" s="209" t="s">
        <v>430</v>
      </c>
      <c r="K3" s="209" t="s">
        <v>159</v>
      </c>
      <c r="L3" s="209" t="s">
        <v>431</v>
      </c>
      <c r="M3" s="209" t="s">
        <v>674</v>
      </c>
      <c r="N3" s="209" t="s">
        <v>500</v>
      </c>
      <c r="O3" s="209" t="s">
        <v>500</v>
      </c>
      <c r="P3" s="209" t="s">
        <v>432</v>
      </c>
      <c r="Q3" s="209" t="s">
        <v>675</v>
      </c>
      <c r="R3" s="209" t="s">
        <v>676</v>
      </c>
      <c r="S3" s="209" t="s">
        <v>461</v>
      </c>
      <c r="T3" s="209" t="s">
        <v>597</v>
      </c>
      <c r="U3" s="209" t="s">
        <v>432</v>
      </c>
      <c r="V3" s="209" t="s">
        <v>677</v>
      </c>
      <c r="W3" s="214" t="str">
        <f t="shared" ref="W3:W21" si="0">LEFT(T3,6)</f>
        <v>12 Nov</v>
      </c>
    </row>
    <row r="4" spans="1:23" s="218" customFormat="1" ht="15.75">
      <c r="A4" s="209" t="s">
        <v>80</v>
      </c>
      <c r="B4" s="209" t="s">
        <v>678</v>
      </c>
      <c r="C4" s="209" t="s">
        <v>679</v>
      </c>
      <c r="D4" s="209" t="s">
        <v>458</v>
      </c>
      <c r="E4" s="209" t="s">
        <v>432</v>
      </c>
      <c r="F4" s="209" t="s">
        <v>492</v>
      </c>
      <c r="G4" s="209" t="s">
        <v>427</v>
      </c>
      <c r="H4" s="209" t="s">
        <v>499</v>
      </c>
      <c r="I4" s="209" t="s">
        <v>429</v>
      </c>
      <c r="J4" s="209" t="s">
        <v>430</v>
      </c>
      <c r="K4" s="209" t="s">
        <v>159</v>
      </c>
      <c r="L4" s="209" t="s">
        <v>431</v>
      </c>
      <c r="M4" s="209" t="s">
        <v>680</v>
      </c>
      <c r="N4" s="209" t="s">
        <v>681</v>
      </c>
      <c r="O4" s="209" t="s">
        <v>681</v>
      </c>
      <c r="P4" s="209" t="s">
        <v>432</v>
      </c>
      <c r="Q4" s="209" t="s">
        <v>682</v>
      </c>
      <c r="R4" s="209" t="s">
        <v>549</v>
      </c>
      <c r="S4" s="209" t="s">
        <v>461</v>
      </c>
      <c r="T4" s="209" t="s">
        <v>682</v>
      </c>
      <c r="U4" s="209" t="s">
        <v>432</v>
      </c>
      <c r="V4" s="209" t="s">
        <v>549</v>
      </c>
      <c r="W4" s="209" t="str">
        <f t="shared" si="0"/>
        <v>21 Nov</v>
      </c>
    </row>
    <row r="5" spans="1:23" s="218" customFormat="1" ht="15.75">
      <c r="A5" s="209" t="s">
        <v>80</v>
      </c>
      <c r="B5" s="209" t="s">
        <v>683</v>
      </c>
      <c r="C5" s="209" t="s">
        <v>684</v>
      </c>
      <c r="D5" s="209" t="s">
        <v>458</v>
      </c>
      <c r="E5" s="209" t="s">
        <v>432</v>
      </c>
      <c r="F5" s="209" t="s">
        <v>685</v>
      </c>
      <c r="G5" s="209" t="s">
        <v>427</v>
      </c>
      <c r="H5" s="209" t="s">
        <v>499</v>
      </c>
      <c r="I5" s="209" t="s">
        <v>429</v>
      </c>
      <c r="J5" s="209" t="s">
        <v>430</v>
      </c>
      <c r="K5" s="209" t="s">
        <v>159</v>
      </c>
      <c r="L5" s="209" t="s">
        <v>431</v>
      </c>
      <c r="M5" s="209" t="s">
        <v>686</v>
      </c>
      <c r="N5" s="209" t="s">
        <v>687</v>
      </c>
      <c r="O5" s="209" t="s">
        <v>687</v>
      </c>
      <c r="P5" s="209" t="s">
        <v>432</v>
      </c>
      <c r="Q5" s="209" t="s">
        <v>688</v>
      </c>
      <c r="R5" s="209" t="s">
        <v>689</v>
      </c>
      <c r="S5" s="209" t="s">
        <v>461</v>
      </c>
      <c r="T5" s="209" t="s">
        <v>688</v>
      </c>
      <c r="U5" s="209" t="s">
        <v>432</v>
      </c>
      <c r="V5" s="209" t="s">
        <v>689</v>
      </c>
      <c r="W5" s="209" t="str">
        <f t="shared" si="0"/>
        <v>05 Dec</v>
      </c>
    </row>
    <row r="6" spans="1:23" s="218" customFormat="1" ht="15.75">
      <c r="A6" s="209" t="s">
        <v>80</v>
      </c>
      <c r="B6" s="209" t="s">
        <v>690</v>
      </c>
      <c r="C6" s="209" t="s">
        <v>691</v>
      </c>
      <c r="D6" s="209" t="s">
        <v>425</v>
      </c>
      <c r="E6" s="209" t="s">
        <v>432</v>
      </c>
      <c r="F6" s="209" t="s">
        <v>496</v>
      </c>
      <c r="G6" s="209" t="s">
        <v>427</v>
      </c>
      <c r="H6" s="209" t="s">
        <v>499</v>
      </c>
      <c r="I6" s="209" t="s">
        <v>429</v>
      </c>
      <c r="J6" s="209" t="s">
        <v>430</v>
      </c>
      <c r="K6" s="209" t="s">
        <v>159</v>
      </c>
      <c r="L6" s="209" t="s">
        <v>431</v>
      </c>
      <c r="M6" s="209" t="s">
        <v>692</v>
      </c>
      <c r="N6" s="209" t="s">
        <v>693</v>
      </c>
      <c r="O6" s="209" t="s">
        <v>693</v>
      </c>
      <c r="P6" s="209" t="s">
        <v>432</v>
      </c>
      <c r="Q6" s="209" t="s">
        <v>694</v>
      </c>
      <c r="R6" s="209" t="s">
        <v>695</v>
      </c>
      <c r="S6" s="209" t="s">
        <v>461</v>
      </c>
      <c r="T6" s="209" t="s">
        <v>694</v>
      </c>
      <c r="U6" s="209" t="s">
        <v>432</v>
      </c>
      <c r="V6" s="209" t="s">
        <v>695</v>
      </c>
      <c r="W6" s="214" t="str">
        <f t="shared" si="0"/>
        <v>12 Dec</v>
      </c>
    </row>
    <row r="7" spans="1:23" s="219" customFormat="1" ht="15.75">
      <c r="A7" s="208" t="s">
        <v>81</v>
      </c>
      <c r="B7" s="208" t="s">
        <v>504</v>
      </c>
      <c r="C7" s="208" t="s">
        <v>505</v>
      </c>
      <c r="D7" s="208" t="s">
        <v>459</v>
      </c>
      <c r="E7" s="208" t="s">
        <v>432</v>
      </c>
      <c r="F7" s="208" t="s">
        <v>506</v>
      </c>
      <c r="G7" s="208" t="s">
        <v>427</v>
      </c>
      <c r="H7" s="208" t="s">
        <v>696</v>
      </c>
      <c r="I7" s="208" t="s">
        <v>429</v>
      </c>
      <c r="J7" s="208" t="s">
        <v>430</v>
      </c>
      <c r="K7" s="208" t="s">
        <v>159</v>
      </c>
      <c r="L7" s="208" t="s">
        <v>431</v>
      </c>
      <c r="M7" s="208" t="s">
        <v>507</v>
      </c>
      <c r="N7" s="208" t="s">
        <v>697</v>
      </c>
      <c r="O7" s="208" t="s">
        <v>697</v>
      </c>
      <c r="P7" s="208" t="s">
        <v>432</v>
      </c>
      <c r="Q7" s="208" t="s">
        <v>698</v>
      </c>
      <c r="R7" s="208" t="s">
        <v>699</v>
      </c>
      <c r="S7" s="208" t="s">
        <v>461</v>
      </c>
      <c r="T7" s="208" t="s">
        <v>700</v>
      </c>
      <c r="U7" s="208" t="s">
        <v>432</v>
      </c>
      <c r="V7" s="208" t="s">
        <v>546</v>
      </c>
      <c r="W7" s="208" t="str">
        <f t="shared" si="0"/>
        <v>11 Nov</v>
      </c>
    </row>
    <row r="8" spans="1:23" s="219" customFormat="1" ht="15.75">
      <c r="A8" s="208" t="s">
        <v>81</v>
      </c>
      <c r="B8" s="208" t="s">
        <v>701</v>
      </c>
      <c r="C8" s="208" t="s">
        <v>702</v>
      </c>
      <c r="D8" s="208" t="s">
        <v>459</v>
      </c>
      <c r="E8" s="208" t="s">
        <v>432</v>
      </c>
      <c r="F8" s="208" t="s">
        <v>506</v>
      </c>
      <c r="G8" s="208" t="s">
        <v>427</v>
      </c>
      <c r="H8" s="208" t="s">
        <v>503</v>
      </c>
      <c r="I8" s="208" t="s">
        <v>429</v>
      </c>
      <c r="J8" s="208" t="s">
        <v>430</v>
      </c>
      <c r="K8" s="208" t="s">
        <v>159</v>
      </c>
      <c r="L8" s="208" t="s">
        <v>431</v>
      </c>
      <c r="M8" s="208" t="s">
        <v>703</v>
      </c>
      <c r="N8" s="208" t="s">
        <v>704</v>
      </c>
      <c r="O8" s="208" t="s">
        <v>704</v>
      </c>
      <c r="P8" s="208" t="s">
        <v>432</v>
      </c>
      <c r="Q8" s="208" t="s">
        <v>705</v>
      </c>
      <c r="R8" s="208" t="s">
        <v>706</v>
      </c>
      <c r="S8" s="208" t="s">
        <v>461</v>
      </c>
      <c r="T8" s="208" t="s">
        <v>576</v>
      </c>
      <c r="U8" s="208" t="s">
        <v>432</v>
      </c>
      <c r="V8" s="208" t="s">
        <v>707</v>
      </c>
      <c r="W8" s="213" t="str">
        <f t="shared" si="0"/>
        <v>20 Nov</v>
      </c>
    </row>
    <row r="9" spans="1:23" s="219" customFormat="1" ht="15.75">
      <c r="A9" s="208" t="s">
        <v>81</v>
      </c>
      <c r="B9" s="208" t="s">
        <v>708</v>
      </c>
      <c r="C9" s="208" t="s">
        <v>709</v>
      </c>
      <c r="D9" s="208" t="s">
        <v>454</v>
      </c>
      <c r="E9" s="208" t="s">
        <v>432</v>
      </c>
      <c r="F9" s="208" t="s">
        <v>492</v>
      </c>
      <c r="G9" s="208" t="s">
        <v>427</v>
      </c>
      <c r="H9" s="208" t="s">
        <v>499</v>
      </c>
      <c r="I9" s="208" t="s">
        <v>429</v>
      </c>
      <c r="J9" s="208" t="s">
        <v>430</v>
      </c>
      <c r="K9" s="208" t="s">
        <v>159</v>
      </c>
      <c r="L9" s="208" t="s">
        <v>431</v>
      </c>
      <c r="M9" s="208" t="s">
        <v>710</v>
      </c>
      <c r="N9" s="208" t="s">
        <v>501</v>
      </c>
      <c r="O9" s="208" t="s">
        <v>501</v>
      </c>
      <c r="P9" s="208" t="s">
        <v>432</v>
      </c>
      <c r="Q9" s="208" t="s">
        <v>711</v>
      </c>
      <c r="R9" s="208" t="s">
        <v>712</v>
      </c>
      <c r="S9" s="208" t="s">
        <v>461</v>
      </c>
      <c r="T9" s="208" t="s">
        <v>711</v>
      </c>
      <c r="U9" s="208" t="s">
        <v>432</v>
      </c>
      <c r="V9" s="208" t="s">
        <v>712</v>
      </c>
      <c r="W9" s="208" t="str">
        <f t="shared" si="0"/>
        <v>24 Nov</v>
      </c>
    </row>
    <row r="10" spans="1:23" s="219" customFormat="1" ht="15.75">
      <c r="A10" s="208" t="s">
        <v>81</v>
      </c>
      <c r="B10" s="208" t="s">
        <v>713</v>
      </c>
      <c r="C10" s="208" t="s">
        <v>714</v>
      </c>
      <c r="D10" s="208" t="s">
        <v>459</v>
      </c>
      <c r="E10" s="208" t="s">
        <v>432</v>
      </c>
      <c r="F10" s="208" t="s">
        <v>460</v>
      </c>
      <c r="G10" s="208" t="s">
        <v>427</v>
      </c>
      <c r="H10" s="208" t="s">
        <v>499</v>
      </c>
      <c r="I10" s="208" t="s">
        <v>429</v>
      </c>
      <c r="J10" s="208" t="s">
        <v>430</v>
      </c>
      <c r="K10" s="208" t="s">
        <v>159</v>
      </c>
      <c r="L10" s="208" t="s">
        <v>431</v>
      </c>
      <c r="M10" s="208" t="s">
        <v>715</v>
      </c>
      <c r="N10" s="208" t="s">
        <v>716</v>
      </c>
      <c r="O10" s="208" t="s">
        <v>716</v>
      </c>
      <c r="P10" s="208" t="s">
        <v>432</v>
      </c>
      <c r="Q10" s="208" t="s">
        <v>717</v>
      </c>
      <c r="R10" s="208" t="s">
        <v>718</v>
      </c>
      <c r="S10" s="208" t="s">
        <v>461</v>
      </c>
      <c r="T10" s="208" t="s">
        <v>717</v>
      </c>
      <c r="U10" s="208" t="s">
        <v>432</v>
      </c>
      <c r="V10" s="208" t="s">
        <v>718</v>
      </c>
      <c r="W10" s="213" t="str">
        <f t="shared" si="0"/>
        <v>01 Dec</v>
      </c>
    </row>
    <row r="11" spans="1:23" s="219" customFormat="1" ht="15.75">
      <c r="A11" s="208" t="s">
        <v>81</v>
      </c>
      <c r="B11" s="208" t="s">
        <v>719</v>
      </c>
      <c r="C11" s="208" t="s">
        <v>720</v>
      </c>
      <c r="D11" s="208" t="s">
        <v>459</v>
      </c>
      <c r="E11" s="208" t="s">
        <v>432</v>
      </c>
      <c r="F11" s="208" t="s">
        <v>473</v>
      </c>
      <c r="G11" s="208" t="s">
        <v>427</v>
      </c>
      <c r="H11" s="208" t="s">
        <v>499</v>
      </c>
      <c r="I11" s="208" t="s">
        <v>429</v>
      </c>
      <c r="J11" s="208" t="s">
        <v>430</v>
      </c>
      <c r="K11" s="208" t="s">
        <v>159</v>
      </c>
      <c r="L11" s="208" t="s">
        <v>431</v>
      </c>
      <c r="M11" s="208" t="s">
        <v>721</v>
      </c>
      <c r="N11" s="208" t="s">
        <v>722</v>
      </c>
      <c r="O11" s="208" t="s">
        <v>722</v>
      </c>
      <c r="P11" s="208" t="s">
        <v>432</v>
      </c>
      <c r="Q11" s="208" t="s">
        <v>723</v>
      </c>
      <c r="R11" s="208" t="s">
        <v>724</v>
      </c>
      <c r="S11" s="208" t="s">
        <v>461</v>
      </c>
      <c r="T11" s="208" t="s">
        <v>723</v>
      </c>
      <c r="U11" s="208" t="s">
        <v>432</v>
      </c>
      <c r="V11" s="208" t="s">
        <v>724</v>
      </c>
      <c r="W11" s="208" t="str">
        <f t="shared" si="0"/>
        <v>08 Dec</v>
      </c>
    </row>
    <row r="12" spans="1:23" s="220" customFormat="1" ht="15.75">
      <c r="A12" s="210" t="s">
        <v>48</v>
      </c>
      <c r="B12" s="210" t="s">
        <v>725</v>
      </c>
      <c r="C12" s="210" t="s">
        <v>726</v>
      </c>
      <c r="D12" s="210" t="s">
        <v>459</v>
      </c>
      <c r="E12" s="210" t="s">
        <v>432</v>
      </c>
      <c r="F12" s="210" t="s">
        <v>727</v>
      </c>
      <c r="G12" s="210" t="s">
        <v>427</v>
      </c>
      <c r="H12" s="210" t="s">
        <v>465</v>
      </c>
      <c r="I12" s="210" t="s">
        <v>429</v>
      </c>
      <c r="J12" s="210" t="s">
        <v>430</v>
      </c>
      <c r="K12" s="210" t="s">
        <v>159</v>
      </c>
      <c r="L12" s="210" t="s">
        <v>431</v>
      </c>
      <c r="M12" s="210" t="s">
        <v>728</v>
      </c>
      <c r="N12" s="210" t="s">
        <v>729</v>
      </c>
      <c r="O12" s="210" t="s">
        <v>729</v>
      </c>
      <c r="P12" s="210" t="s">
        <v>432</v>
      </c>
      <c r="Q12" s="210" t="s">
        <v>730</v>
      </c>
      <c r="R12" s="210" t="s">
        <v>731</v>
      </c>
      <c r="S12" s="210" t="s">
        <v>508</v>
      </c>
      <c r="T12" s="210" t="s">
        <v>730</v>
      </c>
      <c r="U12" s="210" t="s">
        <v>432</v>
      </c>
      <c r="V12" s="210" t="s">
        <v>731</v>
      </c>
      <c r="W12" s="210" t="str">
        <f t="shared" si="0"/>
        <v>11 Nov</v>
      </c>
    </row>
    <row r="13" spans="1:23" s="220" customFormat="1" ht="15.75">
      <c r="A13" s="210"/>
      <c r="B13" s="210"/>
      <c r="C13" s="210" t="s">
        <v>512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5">
        <v>44882</v>
      </c>
    </row>
    <row r="14" spans="1:23" s="220" customFormat="1" ht="15.75">
      <c r="A14" s="210" t="s">
        <v>48</v>
      </c>
      <c r="B14" s="210" t="s">
        <v>732</v>
      </c>
      <c r="C14" s="210" t="s">
        <v>733</v>
      </c>
      <c r="D14" s="210" t="s">
        <v>459</v>
      </c>
      <c r="E14" s="210" t="s">
        <v>432</v>
      </c>
      <c r="F14" s="210" t="s">
        <v>734</v>
      </c>
      <c r="G14" s="210" t="s">
        <v>427</v>
      </c>
      <c r="H14" s="210" t="s">
        <v>465</v>
      </c>
      <c r="I14" s="210" t="s">
        <v>429</v>
      </c>
      <c r="J14" s="210" t="s">
        <v>430</v>
      </c>
      <c r="K14" s="210" t="s">
        <v>159</v>
      </c>
      <c r="L14" s="210" t="s">
        <v>431</v>
      </c>
      <c r="M14" s="210" t="s">
        <v>735</v>
      </c>
      <c r="N14" s="210" t="s">
        <v>736</v>
      </c>
      <c r="O14" s="210" t="s">
        <v>736</v>
      </c>
      <c r="P14" s="210" t="s">
        <v>432</v>
      </c>
      <c r="Q14" s="210" t="s">
        <v>737</v>
      </c>
      <c r="R14" s="210" t="s">
        <v>738</v>
      </c>
      <c r="S14" s="210" t="s">
        <v>508</v>
      </c>
      <c r="T14" s="210" t="s">
        <v>739</v>
      </c>
      <c r="U14" s="210" t="s">
        <v>432</v>
      </c>
      <c r="V14" s="210" t="s">
        <v>740</v>
      </c>
      <c r="W14" s="215" t="str">
        <f t="shared" si="0"/>
        <v>26 Nov</v>
      </c>
    </row>
    <row r="15" spans="1:23" s="220" customFormat="1" ht="15.75">
      <c r="A15" s="210"/>
      <c r="B15" s="210"/>
      <c r="C15" s="210" t="s">
        <v>512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5">
        <v>44898</v>
      </c>
    </row>
    <row r="16" spans="1:23" s="220" customFormat="1" ht="15.75">
      <c r="A16" s="210" t="s">
        <v>48</v>
      </c>
      <c r="B16" s="210" t="s">
        <v>741</v>
      </c>
      <c r="C16" s="210" t="s">
        <v>742</v>
      </c>
      <c r="D16" s="210" t="s">
        <v>459</v>
      </c>
      <c r="E16" s="210" t="s">
        <v>432</v>
      </c>
      <c r="F16" s="210" t="s">
        <v>734</v>
      </c>
      <c r="G16" s="210" t="s">
        <v>427</v>
      </c>
      <c r="H16" s="210" t="s">
        <v>465</v>
      </c>
      <c r="I16" s="210" t="s">
        <v>429</v>
      </c>
      <c r="J16" s="210" t="s">
        <v>430</v>
      </c>
      <c r="K16" s="210" t="s">
        <v>159</v>
      </c>
      <c r="L16" s="210" t="s">
        <v>431</v>
      </c>
      <c r="M16" s="210" t="s">
        <v>743</v>
      </c>
      <c r="N16" s="210" t="s">
        <v>744</v>
      </c>
      <c r="O16" s="210" t="s">
        <v>744</v>
      </c>
      <c r="P16" s="210" t="s">
        <v>432</v>
      </c>
      <c r="Q16" s="210" t="s">
        <v>745</v>
      </c>
      <c r="R16" s="210" t="s">
        <v>746</v>
      </c>
      <c r="S16" s="210" t="s">
        <v>508</v>
      </c>
      <c r="T16" s="210" t="s">
        <v>745</v>
      </c>
      <c r="U16" s="210" t="s">
        <v>432</v>
      </c>
      <c r="V16" s="210" t="s">
        <v>746</v>
      </c>
      <c r="W16" s="215" t="str">
        <f t="shared" si="0"/>
        <v>09 Dec</v>
      </c>
    </row>
    <row r="17" spans="1:23" ht="15.75">
      <c r="A17" s="207" t="s">
        <v>82</v>
      </c>
      <c r="B17" s="207" t="s">
        <v>747</v>
      </c>
      <c r="C17" s="207" t="s">
        <v>748</v>
      </c>
      <c r="D17" s="207" t="s">
        <v>425</v>
      </c>
      <c r="E17" s="207" t="s">
        <v>432</v>
      </c>
      <c r="F17" s="207" t="s">
        <v>749</v>
      </c>
      <c r="G17" s="207" t="s">
        <v>427</v>
      </c>
      <c r="H17" s="207" t="s">
        <v>428</v>
      </c>
      <c r="I17" s="207" t="s">
        <v>429</v>
      </c>
      <c r="J17" s="207" t="s">
        <v>430</v>
      </c>
      <c r="K17" s="207" t="s">
        <v>159</v>
      </c>
      <c r="L17" s="207" t="s">
        <v>431</v>
      </c>
      <c r="M17" s="207" t="s">
        <v>750</v>
      </c>
      <c r="N17" s="207" t="s">
        <v>751</v>
      </c>
      <c r="O17" s="207" t="s">
        <v>751</v>
      </c>
      <c r="P17" s="207" t="s">
        <v>432</v>
      </c>
      <c r="Q17" s="207" t="s">
        <v>752</v>
      </c>
      <c r="R17" s="207" t="s">
        <v>753</v>
      </c>
      <c r="S17" s="207" t="s">
        <v>509</v>
      </c>
      <c r="T17" s="207" t="s">
        <v>754</v>
      </c>
      <c r="U17" s="207" t="s">
        <v>432</v>
      </c>
      <c r="V17" s="207" t="s">
        <v>755</v>
      </c>
      <c r="W17" s="207" t="str">
        <f t="shared" si="0"/>
        <v>15 Nov</v>
      </c>
    </row>
    <row r="18" spans="1:23" ht="15.75">
      <c r="A18" s="207"/>
      <c r="B18" s="207"/>
      <c r="C18" s="207" t="s">
        <v>512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17">
        <v>44887</v>
      </c>
    </row>
    <row r="19" spans="1:23" ht="15.75">
      <c r="A19" s="207"/>
      <c r="B19" s="207"/>
      <c r="C19" s="207" t="s">
        <v>512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17">
        <v>44894</v>
      </c>
    </row>
    <row r="20" spans="1:23" ht="15.75">
      <c r="A20" s="207" t="s">
        <v>82</v>
      </c>
      <c r="B20" s="207" t="s">
        <v>756</v>
      </c>
      <c r="C20" s="207" t="s">
        <v>757</v>
      </c>
      <c r="D20" s="207" t="s">
        <v>459</v>
      </c>
      <c r="E20" s="207" t="s">
        <v>432</v>
      </c>
      <c r="F20" s="207" t="s">
        <v>727</v>
      </c>
      <c r="G20" s="207" t="s">
        <v>427</v>
      </c>
      <c r="H20" s="207" t="s">
        <v>428</v>
      </c>
      <c r="I20" s="207" t="s">
        <v>429</v>
      </c>
      <c r="J20" s="207" t="s">
        <v>430</v>
      </c>
      <c r="K20" s="207" t="s">
        <v>159</v>
      </c>
      <c r="L20" s="207" t="s">
        <v>431</v>
      </c>
      <c r="M20" s="207" t="s">
        <v>758</v>
      </c>
      <c r="N20" s="207" t="s">
        <v>759</v>
      </c>
      <c r="O20" s="207" t="s">
        <v>759</v>
      </c>
      <c r="P20" s="207" t="s">
        <v>432</v>
      </c>
      <c r="Q20" s="207" t="s">
        <v>760</v>
      </c>
      <c r="R20" s="207" t="s">
        <v>761</v>
      </c>
      <c r="S20" s="207" t="s">
        <v>509</v>
      </c>
      <c r="T20" s="207" t="s">
        <v>760</v>
      </c>
      <c r="U20" s="207" t="s">
        <v>432</v>
      </c>
      <c r="V20" s="207" t="s">
        <v>761</v>
      </c>
      <c r="W20" s="217" t="str">
        <f t="shared" si="0"/>
        <v>04 Dec</v>
      </c>
    </row>
    <row r="21" spans="1:23" ht="15.75">
      <c r="A21" s="207" t="s">
        <v>82</v>
      </c>
      <c r="B21" s="207" t="s">
        <v>762</v>
      </c>
      <c r="C21" s="207" t="s">
        <v>763</v>
      </c>
      <c r="D21" s="207" t="s">
        <v>454</v>
      </c>
      <c r="E21" s="207" t="s">
        <v>432</v>
      </c>
      <c r="F21" s="207" t="s">
        <v>764</v>
      </c>
      <c r="G21" s="207" t="s">
        <v>427</v>
      </c>
      <c r="H21" s="207" t="s">
        <v>428</v>
      </c>
      <c r="I21" s="207" t="s">
        <v>429</v>
      </c>
      <c r="J21" s="207" t="s">
        <v>430</v>
      </c>
      <c r="K21" s="207" t="s">
        <v>159</v>
      </c>
      <c r="L21" s="207" t="s">
        <v>431</v>
      </c>
      <c r="M21" s="207" t="s">
        <v>765</v>
      </c>
      <c r="N21" s="207" t="s">
        <v>766</v>
      </c>
      <c r="O21" s="207" t="s">
        <v>766</v>
      </c>
      <c r="P21" s="207" t="s">
        <v>432</v>
      </c>
      <c r="Q21" s="207" t="s">
        <v>767</v>
      </c>
      <c r="R21" s="207" t="s">
        <v>768</v>
      </c>
      <c r="S21" s="207" t="s">
        <v>509</v>
      </c>
      <c r="T21" s="207" t="s">
        <v>767</v>
      </c>
      <c r="U21" s="207" t="s">
        <v>432</v>
      </c>
      <c r="V21" s="207" t="s">
        <v>768</v>
      </c>
      <c r="W21" s="207" t="str">
        <f t="shared" si="0"/>
        <v>11 Dec</v>
      </c>
    </row>
    <row r="22" spans="1:23" ht="15.75">
      <c r="W22" s="207" t="str">
        <f t="shared" ref="W22" si="1">LEFT(V22,6)</f>
        <v/>
      </c>
    </row>
  </sheetData>
  <sortState xmlns:xlrd2="http://schemas.microsoft.com/office/spreadsheetml/2017/richdata2" ref="A15:W18">
    <sortCondition ref="W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27"/>
  <sheetViews>
    <sheetView zoomScale="80" zoomScaleNormal="80" zoomScaleSheetLayoutView="90" workbookViewId="0">
      <selection activeCell="B13" sqref="B13"/>
    </sheetView>
  </sheetViews>
  <sheetFormatPr defaultColWidth="8" defaultRowHeight="15"/>
  <cols>
    <col min="1" max="1" width="36.375" style="320" customWidth="1"/>
    <col min="2" max="2" width="11.75" style="320" customWidth="1"/>
    <col min="3" max="3" width="16.125" style="429" bestFit="1" customWidth="1"/>
    <col min="4" max="7" width="14.625" style="320" customWidth="1"/>
    <col min="8" max="8" width="14.625" style="320" hidden="1" customWidth="1"/>
    <col min="9" max="9" width="14.625" style="320" customWidth="1"/>
    <col min="10" max="10" width="18.375" style="411" bestFit="1" customWidth="1"/>
    <col min="11" max="11" width="17.375" style="95" bestFit="1" customWidth="1"/>
    <col min="12" max="12" width="63" style="95" bestFit="1" customWidth="1"/>
    <col min="13" max="13" width="17.625" style="96" bestFit="1" customWidth="1"/>
    <col min="14" max="16384" width="8" style="96"/>
  </cols>
  <sheetData>
    <row r="1" spans="1:14" s="443" customFormat="1" ht="30" customHeight="1">
      <c r="A1" s="586" t="s">
        <v>157</v>
      </c>
      <c r="B1" s="586"/>
      <c r="C1" s="586"/>
      <c r="D1" s="586"/>
      <c r="E1" s="586"/>
      <c r="F1" s="586"/>
      <c r="G1" s="586"/>
      <c r="H1" s="586"/>
      <c r="I1" s="440"/>
      <c r="J1" s="441"/>
      <c r="K1" s="442"/>
      <c r="L1" s="442"/>
    </row>
    <row r="2" spans="1:14" s="443" customFormat="1" ht="30" customHeight="1">
      <c r="A2" s="587" t="s">
        <v>402</v>
      </c>
      <c r="B2" s="587"/>
      <c r="C2" s="587"/>
      <c r="D2" s="587"/>
      <c r="E2" s="587"/>
      <c r="F2" s="587"/>
      <c r="G2" s="587"/>
      <c r="H2" s="587"/>
      <c r="I2" s="444"/>
      <c r="J2" s="445"/>
      <c r="K2" s="442"/>
      <c r="L2" s="442"/>
    </row>
    <row r="3" spans="1:14" s="443" customFormat="1" ht="30" customHeight="1">
      <c r="A3" s="587" t="s">
        <v>154</v>
      </c>
      <c r="B3" s="587"/>
      <c r="C3" s="587"/>
      <c r="D3" s="587"/>
      <c r="E3" s="587"/>
      <c r="F3" s="587"/>
      <c r="G3" s="587"/>
      <c r="H3" s="587"/>
      <c r="I3" s="444"/>
      <c r="J3" s="445"/>
      <c r="K3" s="442"/>
      <c r="L3" s="442"/>
    </row>
    <row r="4" spans="1:14" ht="17.25" customHeight="1">
      <c r="A4" s="406"/>
      <c r="B4" s="407"/>
      <c r="C4" s="408"/>
      <c r="D4" s="409"/>
      <c r="F4" s="410"/>
      <c r="G4" s="410"/>
    </row>
    <row r="5" spans="1:14" ht="17.25" customHeight="1">
      <c r="A5" s="406"/>
      <c r="B5" s="407"/>
      <c r="C5" s="408"/>
      <c r="D5" s="409"/>
      <c r="F5" s="410"/>
      <c r="G5" s="410"/>
    </row>
    <row r="6" spans="1:14" s="97" customFormat="1" ht="17.25" customHeight="1">
      <c r="A6" s="412" t="s">
        <v>7</v>
      </c>
      <c r="B6" s="413"/>
      <c r="C6" s="414"/>
      <c r="D6" s="415"/>
      <c r="E6" s="415"/>
      <c r="F6" s="415"/>
      <c r="G6" s="416"/>
      <c r="H6" s="417"/>
      <c r="I6" s="417"/>
      <c r="J6" s="418"/>
      <c r="K6" s="95"/>
      <c r="L6" s="95"/>
    </row>
    <row r="7" spans="1:14" ht="17.25" customHeight="1">
      <c r="A7" s="419"/>
      <c r="B7" s="407"/>
      <c r="C7" s="408"/>
      <c r="E7" s="420"/>
      <c r="F7" s="421"/>
      <c r="G7" s="421"/>
      <c r="H7" s="422"/>
      <c r="I7" s="422"/>
      <c r="J7" s="423"/>
    </row>
    <row r="8" spans="1:14" ht="17.25" customHeight="1">
      <c r="A8" s="588" t="s">
        <v>29</v>
      </c>
      <c r="B8" s="589" t="s">
        <v>147</v>
      </c>
      <c r="C8" s="579" t="s">
        <v>149</v>
      </c>
      <c r="D8" s="580" t="s">
        <v>0</v>
      </c>
      <c r="E8" s="581"/>
      <c r="F8" s="581"/>
      <c r="G8" s="581"/>
      <c r="H8" s="581"/>
      <c r="I8" s="582"/>
      <c r="J8" s="424"/>
    </row>
    <row r="9" spans="1:14" ht="17.25" customHeight="1">
      <c r="A9" s="588"/>
      <c r="B9" s="589"/>
      <c r="C9" s="579"/>
      <c r="D9" s="583"/>
      <c r="E9" s="584"/>
      <c r="F9" s="584"/>
      <c r="G9" s="584"/>
      <c r="H9" s="584"/>
      <c r="I9" s="585"/>
      <c r="J9" s="424"/>
    </row>
    <row r="10" spans="1:14" ht="24" customHeight="1">
      <c r="A10" s="588"/>
      <c r="B10" s="589"/>
      <c r="C10" s="579" t="s">
        <v>148</v>
      </c>
      <c r="D10" s="578" t="s">
        <v>162</v>
      </c>
      <c r="E10" s="578" t="s">
        <v>165</v>
      </c>
      <c r="F10" s="578" t="s">
        <v>163</v>
      </c>
      <c r="G10" s="578" t="s">
        <v>166</v>
      </c>
      <c r="H10" s="590" t="s">
        <v>164</v>
      </c>
      <c r="I10" s="578" t="s">
        <v>397</v>
      </c>
      <c r="J10" s="424"/>
    </row>
    <row r="11" spans="1:14" ht="24" customHeight="1">
      <c r="A11" s="588"/>
      <c r="B11" s="589"/>
      <c r="C11" s="579"/>
      <c r="D11" s="578"/>
      <c r="E11" s="578"/>
      <c r="F11" s="578"/>
      <c r="G11" s="578"/>
      <c r="H11" s="590"/>
      <c r="I11" s="578"/>
      <c r="J11" s="425"/>
    </row>
    <row r="12" spans="1:14" s="99" customFormat="1" ht="20.100000000000001" customHeight="1">
      <c r="A12" s="426" t="s">
        <v>778</v>
      </c>
      <c r="B12" s="426" t="s">
        <v>854</v>
      </c>
      <c r="C12" s="221">
        <v>44924</v>
      </c>
      <c r="D12" s="221">
        <f>C12+17</f>
        <v>44941</v>
      </c>
      <c r="E12" s="221">
        <f>C12+26</f>
        <v>44950</v>
      </c>
      <c r="F12" s="221">
        <f>C12+29</f>
        <v>44953</v>
      </c>
      <c r="G12" s="221">
        <f>C12+31</f>
        <v>44955</v>
      </c>
      <c r="H12" s="221"/>
      <c r="I12" s="221">
        <f>C12+36</f>
        <v>44960</v>
      </c>
      <c r="J12" s="427"/>
      <c r="K12" s="98"/>
      <c r="L12" s="98"/>
    </row>
    <row r="13" spans="1:14" s="99" customFormat="1" ht="20.100000000000001" customHeight="1">
      <c r="A13" s="438" t="s">
        <v>777</v>
      </c>
      <c r="B13" s="438"/>
      <c r="C13" s="439">
        <v>44566</v>
      </c>
      <c r="D13" s="439">
        <f t="shared" ref="D13:D17" si="0">C13+17</f>
        <v>44583</v>
      </c>
      <c r="E13" s="439">
        <f t="shared" ref="E13:E17" si="1">C13+26</f>
        <v>44592</v>
      </c>
      <c r="F13" s="439">
        <f>C13+29</f>
        <v>44595</v>
      </c>
      <c r="G13" s="439">
        <f>C13+31</f>
        <v>44597</v>
      </c>
      <c r="H13" s="439">
        <f t="shared" ref="H13:H17" si="2">C13+32</f>
        <v>44598</v>
      </c>
      <c r="I13" s="439">
        <f>C13+36</f>
        <v>44602</v>
      </c>
      <c r="J13" s="427"/>
      <c r="K13" s="98"/>
      <c r="L13" s="98"/>
    </row>
    <row r="14" spans="1:14" s="99" customFormat="1" ht="20.100000000000001" customHeight="1">
      <c r="A14" s="426" t="s">
        <v>773</v>
      </c>
      <c r="B14" s="426" t="s">
        <v>774</v>
      </c>
      <c r="C14" s="221">
        <f>C13+7</f>
        <v>44573</v>
      </c>
      <c r="D14" s="221">
        <f t="shared" si="0"/>
        <v>44590</v>
      </c>
      <c r="E14" s="221">
        <f t="shared" si="1"/>
        <v>44599</v>
      </c>
      <c r="F14" s="221">
        <f t="shared" ref="F14:F17" si="3">C14+29</f>
        <v>44602</v>
      </c>
      <c r="G14" s="221">
        <f t="shared" ref="G14:G17" si="4">C14+31</f>
        <v>44604</v>
      </c>
      <c r="H14" s="221">
        <f t="shared" si="2"/>
        <v>44605</v>
      </c>
      <c r="I14" s="221">
        <f t="shared" ref="I14:I17" si="5">C14+36</f>
        <v>44609</v>
      </c>
      <c r="J14" s="427"/>
      <c r="K14" s="98"/>
      <c r="L14" s="98"/>
    </row>
    <row r="15" spans="1:14" s="99" customFormat="1" ht="20.100000000000001" customHeight="1">
      <c r="A15" s="438" t="s">
        <v>777</v>
      </c>
      <c r="B15" s="438"/>
      <c r="C15" s="439">
        <f>C14+7</f>
        <v>44580</v>
      </c>
      <c r="D15" s="439">
        <f t="shared" si="0"/>
        <v>44597</v>
      </c>
      <c r="E15" s="439">
        <f t="shared" si="1"/>
        <v>44606</v>
      </c>
      <c r="F15" s="439">
        <f t="shared" si="3"/>
        <v>44609</v>
      </c>
      <c r="G15" s="439">
        <f t="shared" si="4"/>
        <v>44611</v>
      </c>
      <c r="H15" s="439">
        <f t="shared" si="2"/>
        <v>44612</v>
      </c>
      <c r="I15" s="439">
        <f t="shared" si="5"/>
        <v>44616</v>
      </c>
      <c r="J15" s="427"/>
      <c r="K15" s="98"/>
      <c r="L15" s="98"/>
    </row>
    <row r="16" spans="1:14" ht="20.100000000000001" customHeight="1">
      <c r="A16" s="426" t="s">
        <v>775</v>
      </c>
      <c r="B16" s="426" t="s">
        <v>776</v>
      </c>
      <c r="C16" s="221">
        <f>C15+7</f>
        <v>44587</v>
      </c>
      <c r="D16" s="221">
        <f t="shared" si="0"/>
        <v>44604</v>
      </c>
      <c r="E16" s="221">
        <f t="shared" si="1"/>
        <v>44613</v>
      </c>
      <c r="F16" s="221">
        <f t="shared" si="3"/>
        <v>44616</v>
      </c>
      <c r="G16" s="221">
        <f t="shared" si="4"/>
        <v>44618</v>
      </c>
      <c r="H16" s="221">
        <f t="shared" si="2"/>
        <v>44619</v>
      </c>
      <c r="I16" s="221">
        <f t="shared" si="5"/>
        <v>44623</v>
      </c>
      <c r="J16" s="428"/>
      <c r="M16" s="99"/>
      <c r="N16" s="99"/>
    </row>
    <row r="17" spans="1:14" ht="20.100000000000001" customHeight="1">
      <c r="A17" s="438" t="s">
        <v>777</v>
      </c>
      <c r="B17" s="438"/>
      <c r="C17" s="439">
        <f>C16+7</f>
        <v>44594</v>
      </c>
      <c r="D17" s="439">
        <f t="shared" si="0"/>
        <v>44611</v>
      </c>
      <c r="E17" s="439">
        <f t="shared" si="1"/>
        <v>44620</v>
      </c>
      <c r="F17" s="439">
        <f t="shared" si="3"/>
        <v>44623</v>
      </c>
      <c r="G17" s="439">
        <f t="shared" si="4"/>
        <v>44625</v>
      </c>
      <c r="H17" s="439">
        <f t="shared" si="2"/>
        <v>44626</v>
      </c>
      <c r="I17" s="439">
        <f t="shared" si="5"/>
        <v>44630</v>
      </c>
    </row>
    <row r="18" spans="1:14" ht="20.100000000000001" customHeight="1"/>
    <row r="19" spans="1:14" ht="20.100000000000001" customHeight="1"/>
    <row r="20" spans="1:14" ht="20.100000000000001" customHeight="1"/>
    <row r="21" spans="1:14" ht="15.75">
      <c r="A21" s="430" t="s">
        <v>15</v>
      </c>
      <c r="B21" s="430"/>
      <c r="C21" s="431"/>
      <c r="D21" s="357"/>
      <c r="E21" s="357"/>
      <c r="M21" s="99"/>
      <c r="N21" s="99"/>
    </row>
    <row r="22" spans="1:14" ht="15.75">
      <c r="A22" s="432" t="s">
        <v>849</v>
      </c>
      <c r="B22" s="430"/>
      <c r="C22" s="431"/>
      <c r="D22" s="357"/>
      <c r="E22" s="357"/>
      <c r="M22" s="99"/>
      <c r="N22" s="99"/>
    </row>
    <row r="23" spans="1:14" ht="15.75">
      <c r="A23" s="432" t="s">
        <v>850</v>
      </c>
      <c r="B23" s="433"/>
      <c r="C23" s="434"/>
      <c r="D23" s="357"/>
      <c r="E23" s="357"/>
      <c r="M23" s="99"/>
      <c r="N23" s="99"/>
    </row>
    <row r="24" spans="1:14" ht="15.75">
      <c r="A24" s="432" t="s">
        <v>851</v>
      </c>
      <c r="B24" s="433"/>
      <c r="C24" s="434"/>
      <c r="D24" s="357"/>
      <c r="E24" s="357"/>
      <c r="M24" s="99"/>
      <c r="N24" s="99"/>
    </row>
    <row r="25" spans="1:14" ht="15.75">
      <c r="A25" s="435"/>
      <c r="B25" s="433"/>
      <c r="C25" s="434"/>
      <c r="D25" s="357"/>
      <c r="E25" s="357"/>
      <c r="M25" s="99"/>
      <c r="N25" s="99"/>
    </row>
    <row r="26" spans="1:14" ht="15.75">
      <c r="A26" s="262" t="s">
        <v>844</v>
      </c>
      <c r="B26" s="436"/>
      <c r="C26" s="437"/>
      <c r="D26" s="357"/>
      <c r="E26" s="357"/>
      <c r="M26" s="99"/>
      <c r="N26" s="99"/>
    </row>
    <row r="27" spans="1:14" ht="15.75">
      <c r="A27" s="262" t="s">
        <v>845</v>
      </c>
      <c r="B27" s="436"/>
      <c r="C27" s="437"/>
      <c r="D27" s="357"/>
      <c r="E27" s="357"/>
    </row>
  </sheetData>
  <sheetProtection formatCells="0" formatColumns="0" formatRows="0" selectLockedCells="1" selectUnlockedCells="1"/>
  <mergeCells count="14">
    <mergeCell ref="I10:I11"/>
    <mergeCell ref="G10:G11"/>
    <mergeCell ref="C8:C9"/>
    <mergeCell ref="D8:I9"/>
    <mergeCell ref="A1:H1"/>
    <mergeCell ref="A2:H2"/>
    <mergeCell ref="A3:H3"/>
    <mergeCell ref="A8:A11"/>
    <mergeCell ref="B8:B11"/>
    <mergeCell ref="H10:H11"/>
    <mergeCell ref="C10:C11"/>
    <mergeCell ref="D10:D11"/>
    <mergeCell ref="E10:E11"/>
    <mergeCell ref="F10:F11"/>
  </mergeCells>
  <hyperlinks>
    <hyperlink ref="A6" location="MENU!A1" display="BACK TO MENU" xr:uid="{00000000-0004-0000-0100-000000000000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J25"/>
  <sheetViews>
    <sheetView zoomScale="80" zoomScaleNormal="80" zoomScaleSheetLayoutView="90" workbookViewId="0">
      <selection activeCell="F25" sqref="F25"/>
    </sheetView>
  </sheetViews>
  <sheetFormatPr defaultColWidth="8" defaultRowHeight="15"/>
  <cols>
    <col min="1" max="1" width="51.375" style="320" customWidth="1"/>
    <col min="2" max="2" width="15.5" style="320" customWidth="1"/>
    <col min="3" max="3" width="15.5" style="429" customWidth="1"/>
    <col min="4" max="4" width="15.5" style="320" customWidth="1"/>
    <col min="5" max="5" width="15.375" style="320" bestFit="1" customWidth="1"/>
    <col min="6" max="6" width="18.375" style="411" bestFit="1" customWidth="1"/>
    <col min="7" max="7" width="17.375" style="446" bestFit="1" customWidth="1"/>
    <col min="8" max="8" width="63" style="446" bestFit="1" customWidth="1"/>
    <col min="9" max="9" width="17.625" style="96" bestFit="1" customWidth="1"/>
    <col min="10" max="16384" width="8" style="96"/>
  </cols>
  <sheetData>
    <row r="1" spans="1:8" s="443" customFormat="1" ht="30" customHeight="1">
      <c r="B1" s="440" t="s">
        <v>157</v>
      </c>
      <c r="C1" s="440"/>
      <c r="D1" s="440"/>
      <c r="E1" s="440"/>
      <c r="F1" s="455"/>
      <c r="G1" s="442"/>
      <c r="H1" s="442"/>
    </row>
    <row r="2" spans="1:8" s="443" customFormat="1" ht="30" customHeight="1">
      <c r="B2" s="444" t="s">
        <v>153</v>
      </c>
      <c r="C2" s="444"/>
      <c r="D2" s="444"/>
      <c r="E2" s="444"/>
      <c r="F2" s="456"/>
      <c r="G2" s="442"/>
      <c r="H2" s="442"/>
    </row>
    <row r="3" spans="1:8" s="443" customFormat="1" ht="30" customHeight="1">
      <c r="B3" s="444" t="s">
        <v>396</v>
      </c>
      <c r="C3" s="444"/>
      <c r="D3" s="444"/>
      <c r="E3" s="444"/>
      <c r="F3" s="456"/>
      <c r="G3" s="442"/>
      <c r="H3" s="442"/>
    </row>
    <row r="4" spans="1:8" ht="17.25" customHeight="1">
      <c r="A4" s="406"/>
      <c r="B4" s="407"/>
      <c r="C4" s="408"/>
      <c r="D4" s="409"/>
    </row>
    <row r="5" spans="1:8" ht="17.25" customHeight="1">
      <c r="A5" s="406"/>
      <c r="B5" s="407"/>
      <c r="C5" s="408"/>
      <c r="D5" s="409"/>
    </row>
    <row r="6" spans="1:8" s="97" customFormat="1" ht="17.25" customHeight="1">
      <c r="A6" s="412" t="s">
        <v>7</v>
      </c>
      <c r="B6" s="413"/>
      <c r="C6" s="414"/>
      <c r="D6" s="415"/>
      <c r="E6" s="417"/>
      <c r="F6" s="418"/>
      <c r="G6" s="446"/>
      <c r="H6" s="446"/>
    </row>
    <row r="7" spans="1:8" ht="17.25" customHeight="1">
      <c r="A7" s="419"/>
      <c r="B7" s="407"/>
      <c r="C7" s="408"/>
      <c r="E7" s="422"/>
      <c r="F7" s="423"/>
    </row>
    <row r="8" spans="1:8" ht="17.25" customHeight="1">
      <c r="A8" s="591" t="s">
        <v>29</v>
      </c>
      <c r="B8" s="594" t="s">
        <v>147</v>
      </c>
      <c r="C8" s="596" t="s">
        <v>395</v>
      </c>
      <c r="D8" s="453" t="s">
        <v>0</v>
      </c>
      <c r="E8" s="447"/>
      <c r="F8" s="424"/>
    </row>
    <row r="9" spans="1:8" ht="17.25" customHeight="1">
      <c r="A9" s="592"/>
      <c r="B9" s="595"/>
      <c r="C9" s="595"/>
      <c r="D9" s="454"/>
      <c r="E9" s="447"/>
      <c r="F9" s="424"/>
    </row>
    <row r="10" spans="1:8" ht="24" customHeight="1">
      <c r="A10" s="592"/>
      <c r="B10" s="595"/>
      <c r="C10" s="596" t="s">
        <v>394</v>
      </c>
      <c r="D10" s="597" t="s">
        <v>162</v>
      </c>
      <c r="E10" s="447"/>
      <c r="F10" s="424"/>
    </row>
    <row r="11" spans="1:8" ht="24" customHeight="1">
      <c r="A11" s="593"/>
      <c r="B11" s="595"/>
      <c r="C11" s="595"/>
      <c r="D11" s="598"/>
      <c r="E11" s="448" t="s">
        <v>450</v>
      </c>
      <c r="F11" s="449"/>
    </row>
    <row r="12" spans="1:8" s="99" customFormat="1" ht="20.25" customHeight="1">
      <c r="A12" s="438" t="s">
        <v>398</v>
      </c>
      <c r="B12" s="438"/>
      <c r="C12" s="635">
        <v>44925</v>
      </c>
      <c r="D12" s="635">
        <f>C12+16</f>
        <v>44941</v>
      </c>
      <c r="E12" s="450"/>
      <c r="F12" s="451"/>
      <c r="G12" s="452"/>
      <c r="H12" s="452"/>
    </row>
    <row r="13" spans="1:8" s="99" customFormat="1" ht="20.25" customHeight="1">
      <c r="A13" s="438" t="s">
        <v>398</v>
      </c>
      <c r="B13" s="438"/>
      <c r="C13" s="635">
        <f>C12+7</f>
        <v>44932</v>
      </c>
      <c r="D13" s="635">
        <f>C13+16</f>
        <v>44948</v>
      </c>
      <c r="E13" s="450"/>
      <c r="F13" s="451"/>
      <c r="G13" s="452"/>
      <c r="H13" s="452"/>
    </row>
    <row r="14" spans="1:8" s="99" customFormat="1" ht="20.25" customHeight="1">
      <c r="A14" s="438" t="s">
        <v>398</v>
      </c>
      <c r="B14" s="438"/>
      <c r="C14" s="635">
        <f t="shared" ref="C14:C16" si="0">C13+7</f>
        <v>44939</v>
      </c>
      <c r="D14" s="635">
        <f>C14+16</f>
        <v>44955</v>
      </c>
      <c r="E14" s="450"/>
      <c r="F14" s="451"/>
      <c r="G14" s="452"/>
      <c r="H14" s="452"/>
    </row>
    <row r="15" spans="1:8" s="99" customFormat="1" ht="20.25" customHeight="1">
      <c r="A15" s="438" t="s">
        <v>398</v>
      </c>
      <c r="B15" s="438"/>
      <c r="C15" s="635">
        <f t="shared" si="0"/>
        <v>44946</v>
      </c>
      <c r="D15" s="635">
        <f>C15+16</f>
        <v>44962</v>
      </c>
      <c r="E15" s="450"/>
      <c r="F15" s="451"/>
      <c r="G15" s="452"/>
      <c r="H15" s="452"/>
    </row>
    <row r="16" spans="1:8" s="99" customFormat="1" ht="20.25" customHeight="1">
      <c r="A16" s="438" t="s">
        <v>398</v>
      </c>
      <c r="B16" s="438"/>
      <c r="C16" s="635">
        <f t="shared" si="0"/>
        <v>44953</v>
      </c>
      <c r="D16" s="635">
        <f>C16+16</f>
        <v>44969</v>
      </c>
      <c r="E16" s="450"/>
      <c r="F16" s="451"/>
      <c r="G16" s="452"/>
      <c r="H16" s="452"/>
    </row>
    <row r="19" spans="1:10" s="99" customFormat="1" ht="15.75">
      <c r="A19" s="430" t="s">
        <v>15</v>
      </c>
      <c r="B19" s="430"/>
      <c r="C19" s="431"/>
      <c r="D19" s="357"/>
      <c r="E19" s="450"/>
      <c r="F19" s="451"/>
      <c r="G19" s="452"/>
      <c r="H19" s="452"/>
    </row>
    <row r="20" spans="1:10" ht="15.75">
      <c r="A20" s="432" t="s">
        <v>852</v>
      </c>
      <c r="B20" s="430"/>
      <c r="C20" s="431"/>
      <c r="D20" s="357"/>
      <c r="I20" s="99"/>
      <c r="J20" s="99"/>
    </row>
    <row r="21" spans="1:10" ht="15.75">
      <c r="A21" s="432" t="s">
        <v>853</v>
      </c>
      <c r="B21" s="433"/>
      <c r="C21" s="434"/>
      <c r="D21" s="357"/>
      <c r="I21" s="99"/>
      <c r="J21" s="99"/>
    </row>
    <row r="22" spans="1:10" ht="15.75">
      <c r="A22" s="432" t="s">
        <v>150</v>
      </c>
      <c r="B22" s="433"/>
      <c r="C22" s="434"/>
      <c r="D22" s="357"/>
      <c r="I22" s="99"/>
      <c r="J22" s="99"/>
    </row>
    <row r="23" spans="1:10" ht="15.75">
      <c r="A23" s="435"/>
      <c r="B23" s="433"/>
      <c r="C23" s="434"/>
      <c r="D23" s="357"/>
      <c r="I23" s="99"/>
      <c r="J23" s="99"/>
    </row>
    <row r="24" spans="1:10" ht="15.75">
      <c r="A24" s="262" t="s">
        <v>844</v>
      </c>
      <c r="B24" s="436"/>
      <c r="C24" s="437"/>
      <c r="D24" s="357"/>
      <c r="I24" s="99"/>
      <c r="J24" s="99"/>
    </row>
    <row r="25" spans="1:10" ht="15.75">
      <c r="A25" s="262" t="s">
        <v>845</v>
      </c>
      <c r="B25" s="436"/>
      <c r="C25" s="437"/>
      <c r="D25" s="357"/>
      <c r="I25" s="99"/>
      <c r="J25" s="99"/>
    </row>
  </sheetData>
  <sheetProtection formatCells="0" formatColumns="0" formatRows="0" selectLockedCells="1" selectUnlockedCells="1"/>
  <mergeCells count="5">
    <mergeCell ref="A8:A11"/>
    <mergeCell ref="B8:B11"/>
    <mergeCell ref="C8:C9"/>
    <mergeCell ref="C10:C11"/>
    <mergeCell ref="D10:D11"/>
  </mergeCells>
  <hyperlinks>
    <hyperlink ref="A6" location="MENU!A1" display="BACK TO MENU" xr:uid="{00000000-0004-0000-0200-000000000000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99"/>
    <pageSetUpPr fitToPage="1"/>
  </sheetPr>
  <dimension ref="A1:V74"/>
  <sheetViews>
    <sheetView showGridLines="0" zoomScale="75" zoomScaleNormal="75" zoomScaleSheetLayoutView="70" workbookViewId="0">
      <selection activeCell="L41" sqref="L41"/>
    </sheetView>
  </sheetViews>
  <sheetFormatPr defaultColWidth="8" defaultRowHeight="14.25"/>
  <cols>
    <col min="1" max="1" width="24" style="105" customWidth="1"/>
    <col min="2" max="2" width="6.75" style="105" bestFit="1" customWidth="1"/>
    <col min="3" max="3" width="13.75" style="117" bestFit="1" customWidth="1"/>
    <col min="4" max="4" width="9.875" style="117" bestFit="1" customWidth="1"/>
    <col min="5" max="5" width="11.625" style="119" bestFit="1" customWidth="1"/>
    <col min="6" max="6" width="38.375" style="119" bestFit="1" customWidth="1"/>
    <col min="7" max="7" width="14.5" style="105" bestFit="1" customWidth="1"/>
    <col min="8" max="8" width="8.75" style="117" customWidth="1"/>
    <col min="9" max="14" width="14.25" style="83" customWidth="1"/>
    <col min="15" max="15" width="15.75" style="83" customWidth="1"/>
    <col min="16" max="18" width="14.25" style="83" customWidth="1"/>
    <col min="19" max="19" width="16.875" style="83" customWidth="1"/>
    <col min="20" max="20" width="9" style="83" bestFit="1" customWidth="1"/>
    <col min="21" max="16384" width="8" style="83"/>
  </cols>
  <sheetData>
    <row r="1" spans="1:22" s="458" customFormat="1" ht="27.75">
      <c r="A1" s="457"/>
      <c r="B1" s="604" t="s">
        <v>41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</row>
    <row r="2" spans="1:22" s="458" customFormat="1" ht="27.75">
      <c r="A2" s="459"/>
      <c r="B2" s="605" t="s">
        <v>227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</row>
    <row r="3" spans="1:22" s="458" customFormat="1" ht="27.75">
      <c r="A3" s="460"/>
      <c r="B3" s="461"/>
      <c r="C3" s="461"/>
      <c r="D3" s="461"/>
      <c r="E3" s="461"/>
      <c r="F3" s="461"/>
      <c r="G3" s="462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</row>
    <row r="4" spans="1:22" ht="24" customHeight="1">
      <c r="A4" s="106" t="s">
        <v>7</v>
      </c>
      <c r="B4" s="107"/>
      <c r="C4" s="108"/>
      <c r="D4" s="108"/>
      <c r="E4" s="109"/>
      <c r="F4" s="110"/>
      <c r="G4" s="129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3"/>
    </row>
    <row r="5" spans="1:22" ht="17.25" customHeight="1">
      <c r="A5" s="114"/>
      <c r="B5" s="107"/>
      <c r="C5" s="108"/>
      <c r="D5" s="108"/>
      <c r="E5" s="109"/>
      <c r="F5" s="109"/>
      <c r="G5" s="107"/>
      <c r="H5" s="11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V5" s="116"/>
    </row>
    <row r="6" spans="1:22" s="229" customFormat="1" ht="27" customHeight="1">
      <c r="A6" s="599" t="s">
        <v>400</v>
      </c>
      <c r="B6" s="600"/>
      <c r="C6" s="608" t="s">
        <v>152</v>
      </c>
      <c r="D6" s="609"/>
      <c r="E6" s="542" t="s">
        <v>0</v>
      </c>
      <c r="F6" s="610" t="s">
        <v>158</v>
      </c>
      <c r="G6" s="611"/>
      <c r="H6" s="606" t="s">
        <v>230</v>
      </c>
      <c r="I6" s="603" t="s">
        <v>225</v>
      </c>
      <c r="J6" s="603"/>
      <c r="K6" s="603"/>
      <c r="L6" s="603"/>
      <c r="M6" s="603"/>
      <c r="N6" s="603"/>
      <c r="O6" s="603"/>
      <c r="P6" s="603"/>
      <c r="Q6" s="603"/>
      <c r="R6" s="603"/>
      <c r="S6" s="603"/>
      <c r="V6" s="463"/>
    </row>
    <row r="7" spans="1:22" s="229" customFormat="1" ht="15.75">
      <c r="A7" s="601"/>
      <c r="B7" s="602"/>
      <c r="C7" s="543" t="s">
        <v>28</v>
      </c>
      <c r="D7" s="543" t="s">
        <v>28</v>
      </c>
      <c r="E7" s="542" t="s">
        <v>769</v>
      </c>
      <c r="F7" s="612"/>
      <c r="G7" s="613"/>
      <c r="H7" s="607"/>
      <c r="I7" s="545" t="s">
        <v>2</v>
      </c>
      <c r="J7" s="546" t="s">
        <v>4</v>
      </c>
      <c r="K7" s="546" t="s">
        <v>5</v>
      </c>
      <c r="L7" s="546" t="s">
        <v>3</v>
      </c>
      <c r="M7" s="546" t="s">
        <v>156</v>
      </c>
      <c r="N7" s="547" t="s">
        <v>43</v>
      </c>
      <c r="O7" s="548" t="s">
        <v>44</v>
      </c>
      <c r="P7" s="549" t="s">
        <v>194</v>
      </c>
      <c r="Q7" s="550" t="s">
        <v>195</v>
      </c>
      <c r="R7" s="550" t="s">
        <v>13</v>
      </c>
      <c r="S7" s="544" t="s">
        <v>39</v>
      </c>
      <c r="V7" s="463"/>
    </row>
    <row r="8" spans="1:22" s="229" customFormat="1" ht="15.75">
      <c r="A8" s="264"/>
      <c r="B8" s="265"/>
      <c r="C8" s="266"/>
      <c r="D8" s="267"/>
      <c r="E8" s="268"/>
      <c r="F8" s="464" t="s">
        <v>788</v>
      </c>
      <c r="G8" s="464" t="s">
        <v>527</v>
      </c>
      <c r="H8" s="465">
        <v>44566</v>
      </c>
      <c r="I8" s="466" t="s">
        <v>197</v>
      </c>
      <c r="J8" s="466" t="s">
        <v>197</v>
      </c>
      <c r="K8" s="466" t="s">
        <v>197</v>
      </c>
      <c r="L8" s="467">
        <f>H8+20</f>
        <v>44586</v>
      </c>
      <c r="M8" s="467">
        <f>H8+23</f>
        <v>44589</v>
      </c>
      <c r="N8" s="467">
        <f>H8+26</f>
        <v>44592</v>
      </c>
      <c r="O8" s="467">
        <f>H8+31</f>
        <v>44597</v>
      </c>
      <c r="P8" s="466" t="s">
        <v>197</v>
      </c>
      <c r="Q8" s="466" t="s">
        <v>197</v>
      </c>
      <c r="R8" s="466" t="s">
        <v>197</v>
      </c>
      <c r="S8" s="466" t="s">
        <v>197</v>
      </c>
      <c r="T8" s="226" t="s">
        <v>223</v>
      </c>
      <c r="V8" s="468"/>
    </row>
    <row r="9" spans="1:22" s="229" customFormat="1" ht="18" customHeight="1">
      <c r="A9" s="274"/>
      <c r="B9" s="275"/>
      <c r="C9" s="276"/>
      <c r="D9" s="275"/>
      <c r="E9" s="277"/>
      <c r="F9" s="469" t="s">
        <v>771</v>
      </c>
      <c r="G9" s="469" t="s">
        <v>793</v>
      </c>
      <c r="H9" s="470">
        <v>44566</v>
      </c>
      <c r="I9" s="471">
        <f>H9+28</f>
        <v>44594</v>
      </c>
      <c r="J9" s="471">
        <f>H9+25</f>
        <v>44591</v>
      </c>
      <c r="K9" s="471">
        <f>H9+22</f>
        <v>44588</v>
      </c>
      <c r="L9" s="472" t="s">
        <v>197</v>
      </c>
      <c r="M9" s="472" t="s">
        <v>197</v>
      </c>
      <c r="N9" s="472" t="s">
        <v>197</v>
      </c>
      <c r="O9" s="472" t="s">
        <v>197</v>
      </c>
      <c r="P9" s="472" t="s">
        <v>197</v>
      </c>
      <c r="Q9" s="472" t="s">
        <v>197</v>
      </c>
      <c r="R9" s="472" t="s">
        <v>197</v>
      </c>
      <c r="S9" s="472" t="s">
        <v>197</v>
      </c>
      <c r="T9" s="224" t="s">
        <v>222</v>
      </c>
    </row>
    <row r="10" spans="1:22" s="229" customFormat="1" ht="18" customHeight="1">
      <c r="A10" s="239" t="s">
        <v>393</v>
      </c>
      <c r="B10" s="232" t="s">
        <v>779</v>
      </c>
      <c r="C10" s="236">
        <v>44927</v>
      </c>
      <c r="D10" s="233" t="s">
        <v>78</v>
      </c>
      <c r="E10" s="233">
        <f>C10+2</f>
        <v>44929</v>
      </c>
      <c r="F10" s="473" t="s">
        <v>398</v>
      </c>
      <c r="G10" s="474"/>
      <c r="H10" s="475"/>
      <c r="I10" s="476">
        <f>H10+26</f>
        <v>26</v>
      </c>
      <c r="J10" s="477" t="s">
        <v>197</v>
      </c>
      <c r="K10" s="478">
        <f>H10+29</f>
        <v>29</v>
      </c>
      <c r="L10" s="477" t="s">
        <v>197</v>
      </c>
      <c r="M10" s="477" t="s">
        <v>197</v>
      </c>
      <c r="N10" s="477" t="s">
        <v>197</v>
      </c>
      <c r="O10" s="477" t="s">
        <v>197</v>
      </c>
      <c r="P10" s="476">
        <f>H10+23</f>
        <v>23</v>
      </c>
      <c r="Q10" s="479" t="s">
        <v>197</v>
      </c>
      <c r="R10" s="478">
        <f>H10+19</f>
        <v>19</v>
      </c>
      <c r="S10" s="478" t="s">
        <v>197</v>
      </c>
      <c r="T10" s="480" t="s">
        <v>224</v>
      </c>
      <c r="V10" s="468"/>
    </row>
    <row r="11" spans="1:22" s="229" customFormat="1" ht="18" customHeight="1">
      <c r="A11" s="240" t="s">
        <v>399</v>
      </c>
      <c r="B11" s="231" t="s">
        <v>787</v>
      </c>
      <c r="C11" s="237">
        <v>44563</v>
      </c>
      <c r="D11" s="235" t="s">
        <v>30</v>
      </c>
      <c r="E11" s="233">
        <f t="shared" ref="E11:E26" si="0">C11+2</f>
        <v>44565</v>
      </c>
      <c r="F11" s="481" t="s">
        <v>806</v>
      </c>
      <c r="G11" s="481" t="s">
        <v>807</v>
      </c>
      <c r="H11" s="482">
        <v>44563</v>
      </c>
      <c r="I11" s="483">
        <f>H11+30</f>
        <v>44593</v>
      </c>
      <c r="J11" s="483">
        <f>H11+26</f>
        <v>44589</v>
      </c>
      <c r="K11" s="466" t="s">
        <v>197</v>
      </c>
      <c r="L11" s="466" t="s">
        <v>197</v>
      </c>
      <c r="M11" s="466" t="s">
        <v>197</v>
      </c>
      <c r="N11" s="466" t="s">
        <v>197</v>
      </c>
      <c r="O11" s="466" t="s">
        <v>197</v>
      </c>
      <c r="P11" s="472" t="s">
        <v>197</v>
      </c>
      <c r="Q11" s="483">
        <f>H11+24</f>
        <v>44587</v>
      </c>
      <c r="R11" s="484" t="s">
        <v>197</v>
      </c>
      <c r="S11" s="483">
        <f>H11+21</f>
        <v>44584</v>
      </c>
      <c r="T11" s="318" t="s">
        <v>71</v>
      </c>
      <c r="V11" s="463"/>
    </row>
    <row r="12" spans="1:22" s="490" customFormat="1" ht="15.75">
      <c r="A12" s="241" t="s">
        <v>511</v>
      </c>
      <c r="B12" s="238" t="s">
        <v>780</v>
      </c>
      <c r="C12" s="222">
        <v>44563</v>
      </c>
      <c r="D12" s="244" t="s">
        <v>30</v>
      </c>
      <c r="E12" s="233">
        <f t="shared" si="0"/>
        <v>44565</v>
      </c>
      <c r="F12" s="485" t="s">
        <v>814</v>
      </c>
      <c r="G12" s="485" t="s">
        <v>456</v>
      </c>
      <c r="H12" s="486">
        <v>44569</v>
      </c>
      <c r="I12" s="487">
        <f>H12+22</f>
        <v>44591</v>
      </c>
      <c r="J12" s="487">
        <f>H12+25</f>
        <v>44594</v>
      </c>
      <c r="K12" s="487">
        <f>H12+29</f>
        <v>44598</v>
      </c>
      <c r="L12" s="488" t="s">
        <v>197</v>
      </c>
      <c r="M12" s="488" t="s">
        <v>197</v>
      </c>
      <c r="N12" s="488" t="s">
        <v>197</v>
      </c>
      <c r="O12" s="488" t="s">
        <v>197</v>
      </c>
      <c r="P12" s="488" t="s">
        <v>197</v>
      </c>
      <c r="Q12" s="488" t="s">
        <v>197</v>
      </c>
      <c r="R12" s="488" t="s">
        <v>197</v>
      </c>
      <c r="S12" s="488" t="s">
        <v>197</v>
      </c>
      <c r="T12" s="489" t="s">
        <v>70</v>
      </c>
      <c r="V12" s="491"/>
    </row>
    <row r="13" spans="1:22" s="229" customFormat="1" ht="18" customHeight="1">
      <c r="A13" s="264"/>
      <c r="B13" s="265"/>
      <c r="C13" s="266"/>
      <c r="D13" s="267"/>
      <c r="E13" s="245"/>
      <c r="F13" s="464" t="s">
        <v>789</v>
      </c>
      <c r="G13" s="464" t="s">
        <v>790</v>
      </c>
      <c r="H13" s="465">
        <f>H8+7</f>
        <v>44573</v>
      </c>
      <c r="I13" s="466" t="s">
        <v>197</v>
      </c>
      <c r="J13" s="466" t="s">
        <v>197</v>
      </c>
      <c r="K13" s="466" t="s">
        <v>197</v>
      </c>
      <c r="L13" s="467">
        <f>H13+20</f>
        <v>44593</v>
      </c>
      <c r="M13" s="467">
        <f>H13+23</f>
        <v>44596</v>
      </c>
      <c r="N13" s="467">
        <f>H13+26</f>
        <v>44599</v>
      </c>
      <c r="O13" s="467">
        <f>H13+31</f>
        <v>44604</v>
      </c>
      <c r="P13" s="466" t="s">
        <v>197</v>
      </c>
      <c r="Q13" s="466" t="s">
        <v>197</v>
      </c>
      <c r="R13" s="466" t="s">
        <v>197</v>
      </c>
      <c r="S13" s="466" t="s">
        <v>197</v>
      </c>
      <c r="V13" s="468"/>
    </row>
    <row r="14" spans="1:22" s="229" customFormat="1" ht="18" customHeight="1">
      <c r="A14" s="274"/>
      <c r="B14" s="275"/>
      <c r="C14" s="276"/>
      <c r="D14" s="275"/>
      <c r="E14" s="233"/>
      <c r="F14" s="469" t="s">
        <v>794</v>
      </c>
      <c r="G14" s="469" t="s">
        <v>795</v>
      </c>
      <c r="H14" s="470">
        <v>44573</v>
      </c>
      <c r="I14" s="471">
        <f>H14+28</f>
        <v>44601</v>
      </c>
      <c r="J14" s="471">
        <f>H14+25</f>
        <v>44598</v>
      </c>
      <c r="K14" s="471">
        <f>H14+22</f>
        <v>44595</v>
      </c>
      <c r="L14" s="472" t="s">
        <v>197</v>
      </c>
      <c r="M14" s="472" t="s">
        <v>197</v>
      </c>
      <c r="N14" s="472" t="s">
        <v>197</v>
      </c>
      <c r="O14" s="472" t="s">
        <v>197</v>
      </c>
      <c r="P14" s="472" t="s">
        <v>197</v>
      </c>
      <c r="Q14" s="472" t="s">
        <v>197</v>
      </c>
      <c r="R14" s="472" t="s">
        <v>197</v>
      </c>
      <c r="S14" s="472" t="s">
        <v>197</v>
      </c>
    </row>
    <row r="15" spans="1:22" s="229" customFormat="1" ht="18" customHeight="1">
      <c r="A15" s="239" t="s">
        <v>391</v>
      </c>
      <c r="B15" s="232" t="s">
        <v>781</v>
      </c>
      <c r="C15" s="236">
        <v>44934</v>
      </c>
      <c r="D15" s="233" t="s">
        <v>78</v>
      </c>
      <c r="E15" s="233">
        <f t="shared" si="0"/>
        <v>44936</v>
      </c>
      <c r="F15" s="492" t="s">
        <v>800</v>
      </c>
      <c r="G15" s="492" t="s">
        <v>801</v>
      </c>
      <c r="H15" s="493">
        <v>44572</v>
      </c>
      <c r="I15" s="494">
        <f>H15+26</f>
        <v>44598</v>
      </c>
      <c r="J15" s="466" t="s">
        <v>197</v>
      </c>
      <c r="K15" s="495">
        <f>H15+29</f>
        <v>44601</v>
      </c>
      <c r="L15" s="466" t="s">
        <v>197</v>
      </c>
      <c r="M15" s="466" t="s">
        <v>197</v>
      </c>
      <c r="N15" s="466" t="s">
        <v>197</v>
      </c>
      <c r="O15" s="466" t="s">
        <v>197</v>
      </c>
      <c r="P15" s="494">
        <f>H15+23</f>
        <v>44595</v>
      </c>
      <c r="Q15" s="472" t="s">
        <v>197</v>
      </c>
      <c r="R15" s="495">
        <f>H15+19</f>
        <v>44591</v>
      </c>
      <c r="S15" s="495" t="s">
        <v>197</v>
      </c>
      <c r="T15" s="496"/>
      <c r="V15" s="463"/>
    </row>
    <row r="16" spans="1:22" s="229" customFormat="1" ht="18" customHeight="1">
      <c r="A16" s="240" t="s">
        <v>399</v>
      </c>
      <c r="B16" s="231" t="s">
        <v>817</v>
      </c>
      <c r="C16" s="237">
        <v>44570</v>
      </c>
      <c r="D16" s="235" t="s">
        <v>30</v>
      </c>
      <c r="E16" s="233">
        <f t="shared" si="0"/>
        <v>44572</v>
      </c>
      <c r="F16" s="481" t="s">
        <v>808</v>
      </c>
      <c r="G16" s="481" t="s">
        <v>809</v>
      </c>
      <c r="H16" s="482">
        <f>H11+7</f>
        <v>44570</v>
      </c>
      <c r="I16" s="483">
        <f>H16+30</f>
        <v>44600</v>
      </c>
      <c r="J16" s="483">
        <f>H16+26</f>
        <v>44596</v>
      </c>
      <c r="K16" s="466" t="s">
        <v>197</v>
      </c>
      <c r="L16" s="466" t="s">
        <v>197</v>
      </c>
      <c r="M16" s="466" t="s">
        <v>197</v>
      </c>
      <c r="N16" s="466" t="s">
        <v>197</v>
      </c>
      <c r="O16" s="466" t="s">
        <v>197</v>
      </c>
      <c r="P16" s="472" t="s">
        <v>197</v>
      </c>
      <c r="Q16" s="483">
        <f>H16+24</f>
        <v>44594</v>
      </c>
      <c r="R16" s="484" t="s">
        <v>197</v>
      </c>
      <c r="S16" s="483">
        <f>H16+21</f>
        <v>44591</v>
      </c>
      <c r="V16" s="468"/>
    </row>
    <row r="17" spans="1:22" s="229" customFormat="1" ht="18" customHeight="1">
      <c r="A17" s="241" t="s">
        <v>392</v>
      </c>
      <c r="B17" s="238" t="s">
        <v>782</v>
      </c>
      <c r="C17" s="222">
        <v>44570</v>
      </c>
      <c r="D17" s="244" t="s">
        <v>30</v>
      </c>
      <c r="E17" s="246">
        <f t="shared" si="0"/>
        <v>44572</v>
      </c>
      <c r="F17" s="485" t="s">
        <v>815</v>
      </c>
      <c r="G17" s="485" t="s">
        <v>772</v>
      </c>
      <c r="H17" s="486">
        <f>H12+7</f>
        <v>44576</v>
      </c>
      <c r="I17" s="487">
        <f>H17+22</f>
        <v>44598</v>
      </c>
      <c r="J17" s="487">
        <f>H17+25</f>
        <v>44601</v>
      </c>
      <c r="K17" s="487">
        <f>H17+29</f>
        <v>44605</v>
      </c>
      <c r="L17" s="488" t="s">
        <v>197</v>
      </c>
      <c r="M17" s="488" t="s">
        <v>197</v>
      </c>
      <c r="N17" s="488" t="s">
        <v>197</v>
      </c>
      <c r="O17" s="488" t="s">
        <v>197</v>
      </c>
      <c r="P17" s="488" t="s">
        <v>197</v>
      </c>
      <c r="Q17" s="488" t="s">
        <v>197</v>
      </c>
      <c r="R17" s="488" t="s">
        <v>197</v>
      </c>
      <c r="S17" s="488" t="s">
        <v>197</v>
      </c>
      <c r="V17" s="468"/>
    </row>
    <row r="18" spans="1:22" s="229" customFormat="1" ht="18" customHeight="1">
      <c r="A18" s="264"/>
      <c r="B18" s="265"/>
      <c r="C18" s="266"/>
      <c r="D18" s="267"/>
      <c r="E18" s="233"/>
      <c r="F18" s="464" t="s">
        <v>791</v>
      </c>
      <c r="G18" s="464" t="s">
        <v>790</v>
      </c>
      <c r="H18" s="465">
        <f>H13+7</f>
        <v>44580</v>
      </c>
      <c r="I18" s="466" t="s">
        <v>197</v>
      </c>
      <c r="J18" s="466" t="s">
        <v>197</v>
      </c>
      <c r="K18" s="466" t="s">
        <v>197</v>
      </c>
      <c r="L18" s="467">
        <f>H18+20</f>
        <v>44600</v>
      </c>
      <c r="M18" s="467">
        <f>H18+23</f>
        <v>44603</v>
      </c>
      <c r="N18" s="467">
        <f>H18+26</f>
        <v>44606</v>
      </c>
      <c r="O18" s="467">
        <f>H18+31</f>
        <v>44611</v>
      </c>
      <c r="P18" s="466" t="s">
        <v>197</v>
      </c>
      <c r="Q18" s="466" t="s">
        <v>197</v>
      </c>
      <c r="R18" s="466" t="s">
        <v>197</v>
      </c>
      <c r="S18" s="466" t="s">
        <v>197</v>
      </c>
      <c r="V18" s="468"/>
    </row>
    <row r="19" spans="1:22" s="229" customFormat="1" ht="18" customHeight="1">
      <c r="A19" s="274"/>
      <c r="B19" s="275"/>
      <c r="C19" s="276"/>
      <c r="D19" s="275"/>
      <c r="E19" s="233"/>
      <c r="F19" s="469" t="s">
        <v>796</v>
      </c>
      <c r="G19" s="469" t="s">
        <v>797</v>
      </c>
      <c r="H19" s="470">
        <v>44580</v>
      </c>
      <c r="I19" s="471">
        <f>H19+28</f>
        <v>44608</v>
      </c>
      <c r="J19" s="471">
        <f>H19+25</f>
        <v>44605</v>
      </c>
      <c r="K19" s="471">
        <f>H19+22</f>
        <v>44602</v>
      </c>
      <c r="L19" s="472" t="s">
        <v>197</v>
      </c>
      <c r="M19" s="472" t="s">
        <v>197</v>
      </c>
      <c r="N19" s="472" t="s">
        <v>197</v>
      </c>
      <c r="O19" s="472" t="s">
        <v>197</v>
      </c>
      <c r="P19" s="472" t="s">
        <v>197</v>
      </c>
      <c r="Q19" s="472" t="s">
        <v>197</v>
      </c>
      <c r="R19" s="472" t="s">
        <v>197</v>
      </c>
      <c r="S19" s="472" t="s">
        <v>197</v>
      </c>
    </row>
    <row r="20" spans="1:22" s="229" customFormat="1" ht="18" customHeight="1">
      <c r="A20" s="239" t="s">
        <v>393</v>
      </c>
      <c r="B20" s="232" t="s">
        <v>783</v>
      </c>
      <c r="C20" s="236">
        <v>44941</v>
      </c>
      <c r="D20" s="233" t="s">
        <v>78</v>
      </c>
      <c r="E20" s="233">
        <f t="shared" si="0"/>
        <v>44943</v>
      </c>
      <c r="F20" s="492" t="s">
        <v>802</v>
      </c>
      <c r="G20" s="492" t="s">
        <v>803</v>
      </c>
      <c r="H20" s="493">
        <f>H15+7</f>
        <v>44579</v>
      </c>
      <c r="I20" s="494">
        <f>H20+26</f>
        <v>44605</v>
      </c>
      <c r="J20" s="466" t="s">
        <v>197</v>
      </c>
      <c r="K20" s="495">
        <f>H20+29</f>
        <v>44608</v>
      </c>
      <c r="L20" s="466" t="s">
        <v>197</v>
      </c>
      <c r="M20" s="466" t="s">
        <v>197</v>
      </c>
      <c r="N20" s="466" t="s">
        <v>197</v>
      </c>
      <c r="O20" s="466" t="s">
        <v>197</v>
      </c>
      <c r="P20" s="494">
        <f>H20+23</f>
        <v>44602</v>
      </c>
      <c r="Q20" s="472" t="s">
        <v>197</v>
      </c>
      <c r="R20" s="495">
        <f>H20+19</f>
        <v>44598</v>
      </c>
      <c r="S20" s="495" t="s">
        <v>197</v>
      </c>
      <c r="V20" s="468"/>
    </row>
    <row r="21" spans="1:22" s="229" customFormat="1" ht="18" customHeight="1">
      <c r="A21" s="240" t="s">
        <v>399</v>
      </c>
      <c r="B21" s="231" t="s">
        <v>818</v>
      </c>
      <c r="C21" s="237">
        <v>44577</v>
      </c>
      <c r="D21" s="235" t="s">
        <v>30</v>
      </c>
      <c r="E21" s="233">
        <f t="shared" si="0"/>
        <v>44579</v>
      </c>
      <c r="F21" s="481" t="s">
        <v>810</v>
      </c>
      <c r="G21" s="481" t="s">
        <v>811</v>
      </c>
      <c r="H21" s="482">
        <f>H16+7</f>
        <v>44577</v>
      </c>
      <c r="I21" s="483">
        <f>H21+30</f>
        <v>44607</v>
      </c>
      <c r="J21" s="483">
        <f>H21+26</f>
        <v>44603</v>
      </c>
      <c r="K21" s="466" t="s">
        <v>197</v>
      </c>
      <c r="L21" s="466" t="s">
        <v>197</v>
      </c>
      <c r="M21" s="466" t="s">
        <v>197</v>
      </c>
      <c r="N21" s="466" t="s">
        <v>197</v>
      </c>
      <c r="O21" s="466" t="s">
        <v>197</v>
      </c>
      <c r="P21" s="472" t="s">
        <v>197</v>
      </c>
      <c r="Q21" s="483">
        <f>H21+24</f>
        <v>44601</v>
      </c>
      <c r="R21" s="484" t="s">
        <v>197</v>
      </c>
      <c r="S21" s="483">
        <f>H21+21</f>
        <v>44598</v>
      </c>
      <c r="V21" s="468"/>
    </row>
    <row r="22" spans="1:22" s="490" customFormat="1" ht="15.75">
      <c r="A22" s="241" t="s">
        <v>511</v>
      </c>
      <c r="B22" s="238" t="s">
        <v>784</v>
      </c>
      <c r="C22" s="222">
        <v>44577</v>
      </c>
      <c r="D22" s="244" t="s">
        <v>30</v>
      </c>
      <c r="E22" s="246">
        <f t="shared" si="0"/>
        <v>44579</v>
      </c>
      <c r="F22" s="485" t="s">
        <v>816</v>
      </c>
      <c r="G22" s="485" t="s">
        <v>772</v>
      </c>
      <c r="H22" s="486">
        <f>H17+7</f>
        <v>44583</v>
      </c>
      <c r="I22" s="487">
        <f>H22+22</f>
        <v>44605</v>
      </c>
      <c r="J22" s="487">
        <f>H22+25</f>
        <v>44608</v>
      </c>
      <c r="K22" s="487">
        <f>H22+29</f>
        <v>44612</v>
      </c>
      <c r="L22" s="488" t="s">
        <v>197</v>
      </c>
      <c r="M22" s="488" t="s">
        <v>197</v>
      </c>
      <c r="N22" s="488" t="s">
        <v>197</v>
      </c>
      <c r="O22" s="488" t="s">
        <v>197</v>
      </c>
      <c r="P22" s="488" t="s">
        <v>197</v>
      </c>
      <c r="Q22" s="488" t="s">
        <v>197</v>
      </c>
      <c r="R22" s="488" t="s">
        <v>197</v>
      </c>
      <c r="S22" s="488" t="s">
        <v>197</v>
      </c>
      <c r="V22" s="491"/>
    </row>
    <row r="23" spans="1:22" s="229" customFormat="1" ht="18" customHeight="1">
      <c r="A23" s="264"/>
      <c r="B23" s="265"/>
      <c r="C23" s="266"/>
      <c r="D23" s="267"/>
      <c r="E23" s="233"/>
      <c r="F23" s="464" t="s">
        <v>792</v>
      </c>
      <c r="G23" s="464" t="s">
        <v>516</v>
      </c>
      <c r="H23" s="465">
        <f>H18+7</f>
        <v>44587</v>
      </c>
      <c r="I23" s="466" t="s">
        <v>197</v>
      </c>
      <c r="J23" s="466" t="s">
        <v>197</v>
      </c>
      <c r="K23" s="466" t="s">
        <v>197</v>
      </c>
      <c r="L23" s="467">
        <f>H23+20</f>
        <v>44607</v>
      </c>
      <c r="M23" s="467">
        <f>H23+23</f>
        <v>44610</v>
      </c>
      <c r="N23" s="467">
        <f>H23+26</f>
        <v>44613</v>
      </c>
      <c r="O23" s="467">
        <f>H23+31</f>
        <v>44618</v>
      </c>
      <c r="P23" s="466" t="s">
        <v>197</v>
      </c>
      <c r="Q23" s="466" t="s">
        <v>197</v>
      </c>
      <c r="R23" s="466" t="s">
        <v>197</v>
      </c>
      <c r="S23" s="466" t="s">
        <v>197</v>
      </c>
    </row>
    <row r="24" spans="1:22" s="229" customFormat="1" ht="18" customHeight="1">
      <c r="A24" s="274"/>
      <c r="B24" s="275"/>
      <c r="C24" s="276"/>
      <c r="D24" s="275"/>
      <c r="E24" s="233"/>
      <c r="F24" s="469" t="s">
        <v>798</v>
      </c>
      <c r="G24" s="469" t="s">
        <v>799</v>
      </c>
      <c r="H24" s="470">
        <v>44587</v>
      </c>
      <c r="I24" s="471">
        <f>H24+28</f>
        <v>44615</v>
      </c>
      <c r="J24" s="471">
        <f>H24+25</f>
        <v>44612</v>
      </c>
      <c r="K24" s="471">
        <f>H24+22</f>
        <v>44609</v>
      </c>
      <c r="L24" s="472" t="s">
        <v>197</v>
      </c>
      <c r="M24" s="472" t="s">
        <v>197</v>
      </c>
      <c r="N24" s="472" t="s">
        <v>197</v>
      </c>
      <c r="O24" s="472" t="s">
        <v>197</v>
      </c>
      <c r="P24" s="472" t="s">
        <v>197</v>
      </c>
      <c r="Q24" s="472" t="s">
        <v>197</v>
      </c>
      <c r="R24" s="472" t="s">
        <v>197</v>
      </c>
      <c r="S24" s="472" t="s">
        <v>197</v>
      </c>
    </row>
    <row r="25" spans="1:22" s="229" customFormat="1" ht="18" customHeight="1">
      <c r="A25" s="239" t="s">
        <v>391</v>
      </c>
      <c r="B25" s="232" t="s">
        <v>785</v>
      </c>
      <c r="C25" s="236">
        <v>44948</v>
      </c>
      <c r="D25" s="233" t="s">
        <v>78</v>
      </c>
      <c r="E25" s="233">
        <f t="shared" si="0"/>
        <v>44950</v>
      </c>
      <c r="F25" s="492" t="s">
        <v>804</v>
      </c>
      <c r="G25" s="492" t="s">
        <v>805</v>
      </c>
      <c r="H25" s="493">
        <f>H20+7</f>
        <v>44586</v>
      </c>
      <c r="I25" s="494">
        <f>H25+26</f>
        <v>44612</v>
      </c>
      <c r="J25" s="466" t="s">
        <v>197</v>
      </c>
      <c r="K25" s="495">
        <f>H25+29</f>
        <v>44615</v>
      </c>
      <c r="L25" s="466" t="s">
        <v>197</v>
      </c>
      <c r="M25" s="466" t="s">
        <v>197</v>
      </c>
      <c r="N25" s="466" t="s">
        <v>197</v>
      </c>
      <c r="O25" s="466" t="s">
        <v>197</v>
      </c>
      <c r="P25" s="494">
        <f>H25+23</f>
        <v>44609</v>
      </c>
      <c r="Q25" s="472" t="s">
        <v>197</v>
      </c>
      <c r="R25" s="495">
        <f>H25+19</f>
        <v>44605</v>
      </c>
      <c r="S25" s="495" t="s">
        <v>197</v>
      </c>
      <c r="T25" s="496"/>
      <c r="V25" s="463"/>
    </row>
    <row r="26" spans="1:22" s="229" customFormat="1" ht="18" customHeight="1">
      <c r="A26" s="240" t="s">
        <v>399</v>
      </c>
      <c r="B26" s="231" t="s">
        <v>819</v>
      </c>
      <c r="C26" s="237">
        <v>44584</v>
      </c>
      <c r="D26" s="235" t="s">
        <v>30</v>
      </c>
      <c r="E26" s="233">
        <f t="shared" si="0"/>
        <v>44586</v>
      </c>
      <c r="F26" s="481" t="s">
        <v>812</v>
      </c>
      <c r="G26" s="481" t="s">
        <v>813</v>
      </c>
      <c r="H26" s="482">
        <f>H21+7</f>
        <v>44584</v>
      </c>
      <c r="I26" s="483">
        <f>H26+30</f>
        <v>44614</v>
      </c>
      <c r="J26" s="483">
        <f>H26+26</f>
        <v>44610</v>
      </c>
      <c r="K26" s="466" t="s">
        <v>197</v>
      </c>
      <c r="L26" s="466" t="s">
        <v>197</v>
      </c>
      <c r="M26" s="466" t="s">
        <v>197</v>
      </c>
      <c r="N26" s="466" t="s">
        <v>197</v>
      </c>
      <c r="O26" s="466" t="s">
        <v>197</v>
      </c>
      <c r="P26" s="472" t="s">
        <v>197</v>
      </c>
      <c r="Q26" s="483">
        <f>H26+24</f>
        <v>44608</v>
      </c>
      <c r="R26" s="484" t="s">
        <v>197</v>
      </c>
      <c r="S26" s="483">
        <f>H26+21</f>
        <v>44605</v>
      </c>
    </row>
    <row r="27" spans="1:22" s="229" customFormat="1" ht="18" customHeight="1">
      <c r="A27" s="242" t="s">
        <v>392</v>
      </c>
      <c r="B27" s="230" t="s">
        <v>786</v>
      </c>
      <c r="C27" s="243">
        <v>44584</v>
      </c>
      <c r="D27" s="234" t="s">
        <v>30</v>
      </c>
      <c r="E27" s="233">
        <f>C27+2</f>
        <v>44586</v>
      </c>
      <c r="F27" s="485" t="s">
        <v>820</v>
      </c>
      <c r="G27" s="485" t="s">
        <v>582</v>
      </c>
      <c r="H27" s="486">
        <f>H22+7</f>
        <v>44590</v>
      </c>
      <c r="I27" s="487">
        <f>H27+22</f>
        <v>44612</v>
      </c>
      <c r="J27" s="487">
        <f>H27+25</f>
        <v>44615</v>
      </c>
      <c r="K27" s="487">
        <f>H27+29</f>
        <v>44619</v>
      </c>
      <c r="L27" s="488" t="s">
        <v>197</v>
      </c>
      <c r="M27" s="488" t="s">
        <v>197</v>
      </c>
      <c r="N27" s="488" t="s">
        <v>197</v>
      </c>
      <c r="O27" s="488" t="s">
        <v>197</v>
      </c>
      <c r="P27" s="488" t="s">
        <v>197</v>
      </c>
      <c r="Q27" s="488" t="s">
        <v>197</v>
      </c>
      <c r="R27" s="488" t="s">
        <v>197</v>
      </c>
      <c r="S27" s="488" t="s">
        <v>197</v>
      </c>
    </row>
    <row r="28" spans="1:22" s="229" customFormat="1" ht="18" hidden="1" customHeight="1">
      <c r="A28" s="497"/>
      <c r="B28" s="497"/>
      <c r="C28" s="498"/>
      <c r="D28" s="499"/>
      <c r="E28" s="498"/>
      <c r="F28" s="500" t="str">
        <f>'FORMULA 1'!C6</f>
        <v>OOCL SCANDINAVIA</v>
      </c>
      <c r="G28" s="501" t="str">
        <f>'FORMULA 1'!O6</f>
        <v>023W</v>
      </c>
      <c r="H28" s="502" t="str">
        <f>'FORMULA 1'!W6</f>
        <v>15 Dec</v>
      </c>
      <c r="I28" s="287" t="s">
        <v>197</v>
      </c>
      <c r="J28" s="287" t="s">
        <v>197</v>
      </c>
      <c r="K28" s="287" t="s">
        <v>197</v>
      </c>
      <c r="L28" s="503">
        <f>H28+20</f>
        <v>44930</v>
      </c>
      <c r="M28" s="503">
        <f>H28+23</f>
        <v>44933</v>
      </c>
      <c r="N28" s="503">
        <f>H28+26</f>
        <v>44936</v>
      </c>
      <c r="O28" s="503">
        <f>H28+31</f>
        <v>44941</v>
      </c>
      <c r="P28" s="287" t="s">
        <v>197</v>
      </c>
      <c r="Q28" s="287" t="s">
        <v>197</v>
      </c>
      <c r="R28" s="287" t="s">
        <v>197</v>
      </c>
      <c r="S28" s="287" t="s">
        <v>197</v>
      </c>
    </row>
    <row r="29" spans="1:22" s="229" customFormat="1" ht="18" hidden="1" customHeight="1">
      <c r="A29" s="328"/>
      <c r="B29" s="328"/>
      <c r="C29" s="275"/>
      <c r="D29" s="277"/>
      <c r="E29" s="275"/>
      <c r="F29" s="504" t="str">
        <f>'FORMULA 1'!C26</f>
        <v>THALASSA MANA</v>
      </c>
      <c r="G29" s="505" t="str">
        <f>'FORMULA 1'!O26</f>
        <v>0632-041W</v>
      </c>
      <c r="H29" s="506" t="str">
        <f>'FORMULA 1'!W26</f>
        <v>08 Dec</v>
      </c>
      <c r="I29" s="507">
        <f>H29+28</f>
        <v>44931</v>
      </c>
      <c r="J29" s="507">
        <f>H29+25</f>
        <v>44928</v>
      </c>
      <c r="K29" s="507">
        <f>H29+22</f>
        <v>44925</v>
      </c>
      <c r="L29" s="508" t="s">
        <v>197</v>
      </c>
      <c r="M29" s="508" t="s">
        <v>197</v>
      </c>
      <c r="N29" s="508" t="s">
        <v>197</v>
      </c>
      <c r="O29" s="508" t="s">
        <v>197</v>
      </c>
      <c r="P29" s="508" t="s">
        <v>197</v>
      </c>
      <c r="Q29" s="508" t="s">
        <v>197</v>
      </c>
      <c r="R29" s="508" t="s">
        <v>197</v>
      </c>
      <c r="S29" s="508" t="s">
        <v>197</v>
      </c>
    </row>
    <row r="30" spans="1:22" s="229" customFormat="1" ht="18" hidden="1" customHeight="1">
      <c r="A30" s="331" t="s">
        <v>391</v>
      </c>
      <c r="B30" s="332" t="s">
        <v>451</v>
      </c>
      <c r="C30" s="334">
        <v>44864</v>
      </c>
      <c r="D30" s="333" t="s">
        <v>78</v>
      </c>
      <c r="E30" s="334">
        <v>44803</v>
      </c>
      <c r="F30" s="509" t="str">
        <f>'FORMULA 1'!C21</f>
        <v>APL CHANGI</v>
      </c>
      <c r="G30" s="510" t="str">
        <f>'FORMULA 1'!O21</f>
        <v>0FMBNW1MA</v>
      </c>
      <c r="H30" s="511" t="str">
        <f>'FORMULA 1'!W21</f>
        <v>04 Dec</v>
      </c>
      <c r="I30" s="512">
        <f>H30+26</f>
        <v>44925</v>
      </c>
      <c r="J30" s="287" t="s">
        <v>197</v>
      </c>
      <c r="K30" s="513">
        <f>H30+29</f>
        <v>44928</v>
      </c>
      <c r="L30" s="287" t="s">
        <v>197</v>
      </c>
      <c r="M30" s="287" t="s">
        <v>197</v>
      </c>
      <c r="N30" s="287" t="s">
        <v>197</v>
      </c>
      <c r="O30" s="287" t="s">
        <v>197</v>
      </c>
      <c r="P30" s="512">
        <f>H30+23</f>
        <v>44922</v>
      </c>
      <c r="Q30" s="508" t="s">
        <v>197</v>
      </c>
      <c r="R30" s="513">
        <f>H30+19</f>
        <v>44918</v>
      </c>
      <c r="S30" s="513" t="s">
        <v>197</v>
      </c>
      <c r="T30" s="496"/>
      <c r="V30" s="463"/>
    </row>
    <row r="31" spans="1:22" s="229" customFormat="1" ht="18" hidden="1" customHeight="1">
      <c r="A31" s="337" t="s">
        <v>399</v>
      </c>
      <c r="B31" s="338" t="s">
        <v>452</v>
      </c>
      <c r="C31" s="514">
        <v>44865</v>
      </c>
      <c r="D31" s="339" t="s">
        <v>30</v>
      </c>
      <c r="E31" s="515">
        <v>44804</v>
      </c>
      <c r="F31" s="516" t="str">
        <f>'FORMULA 1'!C11</f>
        <v>CMA CGM LOUVRE</v>
      </c>
      <c r="G31" s="517" t="str">
        <f>'FORMULA 1'!O11</f>
        <v>0FLDNW1MA</v>
      </c>
      <c r="H31" s="518" t="str">
        <f>'FORMULA 1'!W11</f>
        <v>04 Dec</v>
      </c>
      <c r="I31" s="519">
        <f>H31+30</f>
        <v>44929</v>
      </c>
      <c r="J31" s="519">
        <f>H31+26</f>
        <v>44925</v>
      </c>
      <c r="K31" s="287" t="s">
        <v>197</v>
      </c>
      <c r="L31" s="287" t="s">
        <v>197</v>
      </c>
      <c r="M31" s="287" t="s">
        <v>197</v>
      </c>
      <c r="N31" s="287" t="s">
        <v>197</v>
      </c>
      <c r="O31" s="287" t="s">
        <v>197</v>
      </c>
      <c r="P31" s="508" t="s">
        <v>197</v>
      </c>
      <c r="Q31" s="519">
        <f>H31+24</f>
        <v>44923</v>
      </c>
      <c r="R31" s="273" t="s">
        <v>197</v>
      </c>
      <c r="S31" s="519">
        <f>H31+21</f>
        <v>44920</v>
      </c>
    </row>
    <row r="32" spans="1:22" s="229" customFormat="1" ht="18" hidden="1" customHeight="1">
      <c r="A32" s="344" t="s">
        <v>392</v>
      </c>
      <c r="B32" s="345" t="s">
        <v>453</v>
      </c>
      <c r="C32" s="520">
        <v>44865</v>
      </c>
      <c r="D32" s="346" t="s">
        <v>30</v>
      </c>
      <c r="E32" s="347">
        <v>44804</v>
      </c>
      <c r="F32" s="521" t="str">
        <f>'FORMULA 1'!C16</f>
        <v>COSCO SHIPPING UNIVERSE</v>
      </c>
      <c r="G32" s="522" t="str">
        <f>'FORMULA 1'!O16</f>
        <v>021W</v>
      </c>
      <c r="H32" s="523" t="str">
        <f>'FORMULA 1'!W16</f>
        <v>11 Dec</v>
      </c>
      <c r="I32" s="524">
        <f>H32+22</f>
        <v>44928</v>
      </c>
      <c r="J32" s="525">
        <f>H32+25</f>
        <v>44931</v>
      </c>
      <c r="K32" s="525">
        <f>H32+29</f>
        <v>44935</v>
      </c>
      <c r="L32" s="279" t="s">
        <v>197</v>
      </c>
      <c r="M32" s="279" t="s">
        <v>197</v>
      </c>
      <c r="N32" s="279" t="s">
        <v>197</v>
      </c>
      <c r="O32" s="279" t="s">
        <v>197</v>
      </c>
      <c r="P32" s="279" t="s">
        <v>197</v>
      </c>
      <c r="Q32" s="279" t="s">
        <v>197</v>
      </c>
      <c r="R32" s="279" t="s">
        <v>197</v>
      </c>
      <c r="S32" s="279" t="s">
        <v>197</v>
      </c>
    </row>
    <row r="33" spans="1:19" s="23" customFormat="1" ht="18" customHeight="1">
      <c r="A33" s="526"/>
      <c r="B33" s="527"/>
      <c r="C33" s="528"/>
      <c r="D33" s="528"/>
      <c r="E33" s="529"/>
      <c r="F33" s="530"/>
      <c r="G33" s="531"/>
      <c r="H33" s="284"/>
      <c r="I33" s="532"/>
      <c r="J33" s="532"/>
      <c r="K33" s="532"/>
      <c r="L33" s="533"/>
      <c r="M33" s="533"/>
      <c r="N33" s="533"/>
      <c r="O33" s="533"/>
      <c r="P33" s="533"/>
      <c r="Q33" s="533"/>
      <c r="R33" s="533"/>
      <c r="S33" s="533"/>
    </row>
    <row r="34" spans="1:19" s="23" customFormat="1" ht="17.25" customHeight="1">
      <c r="A34" s="223" t="s">
        <v>15</v>
      </c>
      <c r="B34" s="223"/>
      <c r="C34" s="247"/>
      <c r="D34" s="247"/>
      <c r="E34" s="248"/>
      <c r="F34" s="249"/>
      <c r="G34" s="534"/>
      <c r="H34" s="25"/>
    </row>
    <row r="35" spans="1:19" s="23" customFormat="1" ht="17.25" customHeight="1">
      <c r="A35" s="252"/>
      <c r="B35" s="253"/>
      <c r="C35" s="67"/>
      <c r="D35" s="67"/>
      <c r="E35" s="67"/>
      <c r="F35" s="249"/>
      <c r="G35" s="534"/>
      <c r="H35" s="25"/>
    </row>
    <row r="36" spans="1:19" s="23" customFormat="1" ht="17.25" customHeight="1">
      <c r="A36" s="254" t="s">
        <v>161</v>
      </c>
      <c r="B36" s="253"/>
      <c r="C36" s="67"/>
      <c r="D36" s="67"/>
      <c r="F36" s="255"/>
      <c r="G36" s="535"/>
      <c r="H36" s="25"/>
      <c r="I36" s="26"/>
    </row>
    <row r="37" spans="1:19" s="23" customFormat="1" ht="17.25" customHeight="1">
      <c r="A37" s="257" t="s">
        <v>160</v>
      </c>
      <c r="B37" s="253"/>
      <c r="C37" s="258"/>
      <c r="D37" s="258"/>
      <c r="F37" s="255"/>
      <c r="G37" s="535"/>
      <c r="H37" s="25"/>
      <c r="I37" s="536"/>
      <c r="J37" s="536"/>
      <c r="K37" s="537"/>
    </row>
    <row r="38" spans="1:19" s="23" customFormat="1" ht="17.25" customHeight="1">
      <c r="A38" s="253"/>
      <c r="B38" s="260"/>
      <c r="C38" s="261"/>
      <c r="D38" s="261"/>
      <c r="F38" s="509"/>
      <c r="G38" s="535"/>
      <c r="H38" s="25"/>
      <c r="I38" s="536"/>
      <c r="J38" s="536"/>
      <c r="K38" s="537"/>
    </row>
    <row r="39" spans="1:19" s="23" customFormat="1" ht="17.25" customHeight="1">
      <c r="A39" s="262" t="s">
        <v>844</v>
      </c>
      <c r="B39" s="227"/>
      <c r="C39" s="67"/>
      <c r="D39" s="67"/>
      <c r="F39" s="263"/>
      <c r="G39" s="538"/>
      <c r="H39" s="539"/>
      <c r="I39" s="536"/>
      <c r="J39" s="536"/>
      <c r="K39" s="537"/>
      <c r="P39" s="540"/>
    </row>
    <row r="40" spans="1:19" s="23" customFormat="1" ht="17.25" customHeight="1">
      <c r="A40" s="262" t="s">
        <v>845</v>
      </c>
      <c r="B40" s="228"/>
      <c r="C40" s="25"/>
      <c r="D40" s="25"/>
      <c r="E40" s="24"/>
      <c r="F40" s="361"/>
      <c r="G40" s="541"/>
      <c r="H40" s="25"/>
      <c r="I40" s="536"/>
      <c r="J40" s="536"/>
      <c r="K40" s="537"/>
    </row>
    <row r="41" spans="1:19" ht="15" customHeight="1">
      <c r="A41" s="84"/>
      <c r="B41" s="85"/>
      <c r="F41" s="86"/>
      <c r="G41" s="100"/>
      <c r="I41" s="194"/>
      <c r="J41" s="194"/>
      <c r="K41" s="195"/>
    </row>
    <row r="42" spans="1:19" ht="15" customHeight="1">
      <c r="A42" s="120"/>
      <c r="B42" s="120"/>
      <c r="C42" s="120"/>
      <c r="D42" s="120"/>
      <c r="E42" s="120"/>
      <c r="F42" s="120"/>
      <c r="G42" s="130"/>
    </row>
    <row r="43" spans="1:19" ht="15">
      <c r="A43" s="121"/>
      <c r="B43" s="121"/>
      <c r="C43" s="121"/>
      <c r="D43" s="121"/>
      <c r="E43" s="121"/>
      <c r="F43" s="121"/>
      <c r="G43" s="131"/>
      <c r="H43" s="122"/>
      <c r="I43" s="122"/>
      <c r="L43" s="122"/>
      <c r="M43" s="122"/>
      <c r="N43" s="122"/>
      <c r="O43" s="122"/>
      <c r="P43" s="122"/>
    </row>
    <row r="44" spans="1:19" ht="15" customHeight="1">
      <c r="A44" s="121"/>
      <c r="B44" s="123"/>
      <c r="C44" s="123"/>
      <c r="D44" s="123"/>
      <c r="E44" s="123"/>
      <c r="F44" s="123"/>
      <c r="G44" s="123"/>
    </row>
    <row r="45" spans="1:19">
      <c r="A45" s="124"/>
      <c r="B45" s="124"/>
      <c r="C45" s="124"/>
      <c r="D45" s="124"/>
      <c r="E45" s="124"/>
      <c r="F45" s="124"/>
      <c r="G45" s="132"/>
      <c r="H45" s="125"/>
    </row>
    <row r="46" spans="1:19" ht="15">
      <c r="A46" s="126"/>
      <c r="B46" s="16"/>
      <c r="C46" s="16"/>
      <c r="D46" s="16"/>
    </row>
    <row r="47" spans="1:19">
      <c r="A47" s="127"/>
      <c r="B47" s="127"/>
      <c r="C47" s="127"/>
      <c r="D47" s="127"/>
    </row>
    <row r="48" spans="1:19">
      <c r="A48" s="128"/>
      <c r="B48" s="127"/>
      <c r="C48" s="128"/>
      <c r="D48" s="127"/>
    </row>
    <row r="49" spans="1:7">
      <c r="A49" s="128"/>
      <c r="B49" s="127"/>
      <c r="C49" s="128"/>
      <c r="D49" s="127"/>
    </row>
    <row r="50" spans="1:7">
      <c r="A50" s="128"/>
      <c r="B50" s="127"/>
      <c r="C50" s="128"/>
      <c r="D50" s="127"/>
    </row>
    <row r="51" spans="1:7">
      <c r="A51" s="128"/>
      <c r="B51" s="127"/>
      <c r="C51" s="128"/>
      <c r="D51" s="127"/>
    </row>
    <row r="52" spans="1:7">
      <c r="A52" s="128"/>
      <c r="B52" s="127"/>
      <c r="C52" s="128"/>
      <c r="D52" s="127"/>
    </row>
    <row r="55" spans="1:7" ht="15">
      <c r="B55" s="116"/>
    </row>
    <row r="56" spans="1:7" ht="15">
      <c r="B56" s="103"/>
      <c r="C56" s="102"/>
      <c r="D56" s="102"/>
      <c r="E56" s="102"/>
      <c r="F56" s="102"/>
    </row>
    <row r="57" spans="1:7" ht="15">
      <c r="B57" s="103"/>
    </row>
    <row r="58" spans="1:7" ht="15">
      <c r="B58" s="103"/>
    </row>
    <row r="59" spans="1:7" ht="15">
      <c r="B59" s="103"/>
    </row>
    <row r="60" spans="1:7" ht="15">
      <c r="B60" s="103"/>
    </row>
    <row r="61" spans="1:7" ht="15">
      <c r="B61" s="103"/>
    </row>
    <row r="62" spans="1:7" ht="15">
      <c r="B62" s="103"/>
    </row>
    <row r="63" spans="1:7" ht="15">
      <c r="B63" s="103"/>
      <c r="C63" s="102"/>
      <c r="D63" s="104"/>
      <c r="E63" s="102"/>
      <c r="F63" s="102"/>
      <c r="G63" s="103"/>
    </row>
    <row r="64" spans="1:7" ht="15">
      <c r="B64" s="103"/>
    </row>
    <row r="65" spans="2:5" ht="15">
      <c r="B65" s="103"/>
    </row>
    <row r="66" spans="2:5" ht="15">
      <c r="B66" s="103"/>
    </row>
    <row r="67" spans="2:5" ht="15">
      <c r="B67" s="103"/>
    </row>
    <row r="68" spans="2:5" ht="15">
      <c r="B68" s="103"/>
    </row>
    <row r="69" spans="2:5" ht="15">
      <c r="B69" s="103"/>
    </row>
    <row r="70" spans="2:5" ht="15">
      <c r="B70" s="103"/>
      <c r="C70" s="102"/>
      <c r="D70" s="102"/>
      <c r="E70" s="102"/>
    </row>
    <row r="71" spans="2:5" ht="15">
      <c r="B71" s="103"/>
    </row>
    <row r="72" spans="2:5" ht="15">
      <c r="B72" s="103"/>
    </row>
    <row r="73" spans="2:5" ht="15">
      <c r="B73" s="103"/>
    </row>
    <row r="74" spans="2:5" ht="15">
      <c r="B74" s="103"/>
    </row>
  </sheetData>
  <sheetProtection formatCells="0" selectLockedCells="1" selectUnlockedCells="1"/>
  <mergeCells count="7">
    <mergeCell ref="A6:B7"/>
    <mergeCell ref="I6:S6"/>
    <mergeCell ref="B1:S1"/>
    <mergeCell ref="B2:S2"/>
    <mergeCell ref="H6:H7"/>
    <mergeCell ref="C6:D6"/>
    <mergeCell ref="F6:G7"/>
  </mergeCells>
  <conditionalFormatting sqref="T25">
    <cfRule type="duplicateValues" dxfId="19" priority="23"/>
  </conditionalFormatting>
  <conditionalFormatting sqref="T34:T1048576 T1:T7 T20:T24 T26:T27 T16:T17 T11 T13">
    <cfRule type="duplicateValues" dxfId="18" priority="41"/>
  </conditionalFormatting>
  <conditionalFormatting sqref="T9">
    <cfRule type="duplicateValues" dxfId="17" priority="18"/>
  </conditionalFormatting>
  <conditionalFormatting sqref="T14">
    <cfRule type="duplicateValues" dxfId="16" priority="17"/>
  </conditionalFormatting>
  <conditionalFormatting sqref="T10">
    <cfRule type="duplicateValues" dxfId="15" priority="13"/>
  </conditionalFormatting>
  <conditionalFormatting sqref="T33">
    <cfRule type="duplicateValues" dxfId="14" priority="48"/>
  </conditionalFormatting>
  <conditionalFormatting sqref="T8">
    <cfRule type="duplicateValues" dxfId="13" priority="7"/>
  </conditionalFormatting>
  <conditionalFormatting sqref="T18">
    <cfRule type="duplicateValues" dxfId="12" priority="6"/>
  </conditionalFormatting>
  <conditionalFormatting sqref="T19">
    <cfRule type="duplicateValues" dxfId="11" priority="5"/>
  </conditionalFormatting>
  <conditionalFormatting sqref="T15">
    <cfRule type="duplicateValues" dxfId="10" priority="4"/>
  </conditionalFormatting>
  <conditionalFormatting sqref="T12">
    <cfRule type="duplicateValues" dxfId="9" priority="3"/>
  </conditionalFormatting>
  <conditionalFormatting sqref="T30">
    <cfRule type="duplicateValues" dxfId="8" priority="1"/>
  </conditionalFormatting>
  <conditionalFormatting sqref="T28:T29 T31:T32">
    <cfRule type="duplicateValues" dxfId="7" priority="2"/>
  </conditionalFormatting>
  <hyperlinks>
    <hyperlink ref="A4" location="MENU!A1" display="BACK TO MENU" xr:uid="{00000000-0004-0000-0400-000000000000}"/>
  </hyperlinks>
  <printOptions horizontalCentered="1" verticalCentered="1"/>
  <pageMargins left="0" right="0" top="0" bottom="0" header="0" footer="0"/>
  <pageSetup paperSize="9" scale="49" orientation="landscape" horizontalDpi="204" verticalDpi="196" r:id="rId1"/>
  <headerFooter alignWithMargins="0">
    <oddHeader xml:space="preserve">&amp;L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F75"/>
  <sheetViews>
    <sheetView showGridLines="0" tabSelected="1" zoomScale="70" zoomScaleNormal="70" zoomScaleSheetLayoutView="70" workbookViewId="0">
      <selection activeCell="L43" sqref="L43"/>
    </sheetView>
  </sheetViews>
  <sheetFormatPr defaultColWidth="8" defaultRowHeight="15"/>
  <cols>
    <col min="1" max="1" width="28.375" style="253" customWidth="1"/>
    <col min="2" max="2" width="10.75" style="253" bestFit="1" customWidth="1"/>
    <col min="3" max="3" width="9.375" style="25" bestFit="1" customWidth="1"/>
    <col min="4" max="4" width="10" style="24" customWidth="1"/>
    <col min="5" max="5" width="13.375" style="24" bestFit="1" customWidth="1"/>
    <col min="6" max="6" width="34.625" style="24" bestFit="1" customWidth="1"/>
    <col min="7" max="7" width="14.75" style="23" bestFit="1" customWidth="1"/>
    <col min="8" max="8" width="9.375" style="25" customWidth="1"/>
    <col min="9" max="9" width="10.5" style="23" bestFit="1" customWidth="1"/>
    <col min="10" max="10" width="9.875" style="251" customWidth="1"/>
    <col min="11" max="11" width="9" style="23" bestFit="1" customWidth="1"/>
    <col min="12" max="12" width="9" style="23" customWidth="1"/>
    <col min="13" max="13" width="11.75" style="23" bestFit="1" customWidth="1"/>
    <col min="14" max="14" width="12.125" style="23" bestFit="1" customWidth="1"/>
    <col min="15" max="15" width="14.375" style="23" bestFit="1" customWidth="1"/>
    <col min="16" max="16" width="15.25" style="23" customWidth="1"/>
    <col min="17" max="17" width="9" style="23" customWidth="1"/>
    <col min="18" max="18" width="8.625" style="23" customWidth="1"/>
    <col min="19" max="19" width="11.25" style="23" bestFit="1" customWidth="1"/>
    <col min="20" max="20" width="14.375" style="23" bestFit="1" customWidth="1"/>
    <col min="21" max="21" width="10.125" style="23" bestFit="1" customWidth="1"/>
    <col min="22" max="22" width="9" style="251" bestFit="1" customWidth="1"/>
    <col min="23" max="23" width="10" style="251" bestFit="1" customWidth="1"/>
    <col min="24" max="24" width="11.125" style="251" customWidth="1"/>
    <col min="25" max="25" width="7.75" style="251" hidden="1" customWidth="1"/>
    <col min="26" max="26" width="6" style="23" bestFit="1" customWidth="1"/>
    <col min="27" max="27" width="8" style="23"/>
    <col min="28" max="16384" width="8" style="83"/>
  </cols>
  <sheetData>
    <row r="1" spans="1:32" s="458" customFormat="1" ht="27.75">
      <c r="A1" s="457"/>
      <c r="B1" s="604" t="s">
        <v>41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</row>
    <row r="2" spans="1:32" s="458" customFormat="1" ht="27.75">
      <c r="A2" s="457"/>
      <c r="B2" s="605" t="s">
        <v>228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</row>
    <row r="3" spans="1:32" ht="15.75">
      <c r="A3" s="72"/>
      <c r="B3" s="306"/>
      <c r="C3" s="306"/>
      <c r="D3" s="306"/>
      <c r="E3" s="306"/>
      <c r="F3" s="306"/>
      <c r="G3" s="307"/>
      <c r="H3" s="306"/>
    </row>
    <row r="4" spans="1:32" ht="24" customHeight="1">
      <c r="A4" s="308" t="s">
        <v>7</v>
      </c>
      <c r="B4" s="309"/>
      <c r="C4" s="310"/>
      <c r="D4" s="311"/>
      <c r="E4" s="311"/>
      <c r="F4" s="312"/>
      <c r="G4" s="313"/>
      <c r="H4" s="314"/>
    </row>
    <row r="5" spans="1:32" ht="17.25" customHeight="1">
      <c r="A5" s="315"/>
      <c r="B5" s="309"/>
      <c r="C5" s="310"/>
      <c r="D5" s="311"/>
      <c r="E5" s="311"/>
      <c r="F5" s="311"/>
      <c r="G5" s="316"/>
      <c r="H5" s="314"/>
      <c r="J5" s="23"/>
      <c r="V5" s="23"/>
      <c r="W5" s="23"/>
      <c r="X5" s="23"/>
      <c r="Y5" s="23"/>
    </row>
    <row r="6" spans="1:32" s="201" customFormat="1" ht="27" customHeight="1">
      <c r="A6" s="618" t="s">
        <v>400</v>
      </c>
      <c r="B6" s="619"/>
      <c r="C6" s="614" t="s">
        <v>152</v>
      </c>
      <c r="D6" s="615"/>
      <c r="E6" s="551" t="s">
        <v>0</v>
      </c>
      <c r="F6" s="610" t="s">
        <v>158</v>
      </c>
      <c r="G6" s="616"/>
      <c r="H6" s="622" t="s">
        <v>230</v>
      </c>
      <c r="I6" s="603" t="s">
        <v>225</v>
      </c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229"/>
      <c r="AA6" s="229"/>
    </row>
    <row r="7" spans="1:32" s="202" customFormat="1" ht="47.25">
      <c r="A7" s="620"/>
      <c r="B7" s="621"/>
      <c r="C7" s="552" t="s">
        <v>28</v>
      </c>
      <c r="D7" s="552" t="s">
        <v>28</v>
      </c>
      <c r="E7" s="551" t="s">
        <v>769</v>
      </c>
      <c r="F7" s="617"/>
      <c r="G7" s="613"/>
      <c r="H7" s="623"/>
      <c r="I7" s="553" t="s">
        <v>11</v>
      </c>
      <c r="J7" s="554" t="s">
        <v>229</v>
      </c>
      <c r="K7" s="555" t="s">
        <v>8</v>
      </c>
      <c r="L7" s="556" t="s">
        <v>1</v>
      </c>
      <c r="M7" s="553" t="s">
        <v>10</v>
      </c>
      <c r="N7" s="553" t="s">
        <v>14</v>
      </c>
      <c r="O7" s="553" t="s">
        <v>9</v>
      </c>
      <c r="P7" s="557" t="s">
        <v>46</v>
      </c>
      <c r="Q7" s="553" t="s">
        <v>35</v>
      </c>
      <c r="R7" s="558" t="s">
        <v>221</v>
      </c>
      <c r="S7" s="558" t="s">
        <v>220</v>
      </c>
      <c r="T7" s="553" t="s">
        <v>47</v>
      </c>
      <c r="U7" s="553" t="s">
        <v>31</v>
      </c>
      <c r="V7" s="553" t="s">
        <v>12</v>
      </c>
      <c r="W7" s="553" t="s">
        <v>37</v>
      </c>
      <c r="X7" s="553" t="s">
        <v>49</v>
      </c>
      <c r="Y7" s="553" t="s">
        <v>50</v>
      </c>
      <c r="Z7" s="317"/>
      <c r="AA7" s="317"/>
    </row>
    <row r="8" spans="1:32" s="201" customFormat="1" ht="18" customHeight="1">
      <c r="A8" s="264"/>
      <c r="B8" s="265"/>
      <c r="C8" s="266"/>
      <c r="D8" s="267"/>
      <c r="E8" s="268"/>
      <c r="F8" s="559" t="s">
        <v>821</v>
      </c>
      <c r="G8" s="560" t="s">
        <v>770</v>
      </c>
      <c r="H8" s="269">
        <v>44569</v>
      </c>
      <c r="I8" s="270" t="s">
        <v>197</v>
      </c>
      <c r="J8" s="271">
        <f>H8+15</f>
        <v>44584</v>
      </c>
      <c r="K8" s="272">
        <f>H8+25</f>
        <v>44594</v>
      </c>
      <c r="L8" s="273">
        <f>H8+22</f>
        <v>44591</v>
      </c>
      <c r="M8" s="273">
        <f>H8+19</f>
        <v>44588</v>
      </c>
      <c r="N8" s="273" t="s">
        <v>197</v>
      </c>
      <c r="O8" s="273">
        <f>H8+20</f>
        <v>44589</v>
      </c>
      <c r="P8" s="273" t="s">
        <v>197</v>
      </c>
      <c r="Q8" s="273" t="s">
        <v>197</v>
      </c>
      <c r="R8" s="273" t="s">
        <v>197</v>
      </c>
      <c r="S8" s="273" t="s">
        <v>197</v>
      </c>
      <c r="T8" s="273" t="s">
        <v>197</v>
      </c>
      <c r="U8" s="273" t="s">
        <v>197</v>
      </c>
      <c r="V8" s="273" t="s">
        <v>197</v>
      </c>
      <c r="W8" s="273" t="s">
        <v>197</v>
      </c>
      <c r="X8" s="273" t="s">
        <v>197</v>
      </c>
      <c r="Y8" s="273" t="s">
        <v>197</v>
      </c>
      <c r="Z8" s="318" t="s">
        <v>81</v>
      </c>
      <c r="AA8" s="229"/>
      <c r="AB8" s="203"/>
    </row>
    <row r="9" spans="1:32" s="201" customFormat="1" ht="18" customHeight="1">
      <c r="A9" s="274"/>
      <c r="B9" s="275"/>
      <c r="C9" s="276"/>
      <c r="D9" s="275"/>
      <c r="E9" s="277"/>
      <c r="F9" s="561" t="s">
        <v>828</v>
      </c>
      <c r="G9" s="562" t="s">
        <v>829</v>
      </c>
      <c r="H9" s="278">
        <v>44567</v>
      </c>
      <c r="I9" s="279" t="s">
        <v>197</v>
      </c>
      <c r="J9" s="280" t="s">
        <v>197</v>
      </c>
      <c r="K9" s="280" t="s">
        <v>197</v>
      </c>
      <c r="L9" s="280" t="s">
        <v>197</v>
      </c>
      <c r="M9" s="280" t="s">
        <v>197</v>
      </c>
      <c r="N9" s="280" t="s">
        <v>197</v>
      </c>
      <c r="O9" s="280" t="s">
        <v>197</v>
      </c>
      <c r="P9" s="281">
        <f>H9+14</f>
        <v>44581</v>
      </c>
      <c r="Q9" s="281">
        <f>H9+16</f>
        <v>44583</v>
      </c>
      <c r="R9" s="281">
        <f>H9+21</f>
        <v>44588</v>
      </c>
      <c r="S9" s="281">
        <f>H9+22</f>
        <v>44589</v>
      </c>
      <c r="T9" s="281">
        <f>H9+24</f>
        <v>44591</v>
      </c>
      <c r="U9" s="281">
        <f>H9+26</f>
        <v>44593</v>
      </c>
      <c r="V9" s="280" t="s">
        <v>197</v>
      </c>
      <c r="W9" s="280" t="s">
        <v>197</v>
      </c>
      <c r="X9" s="280" t="s">
        <v>197</v>
      </c>
      <c r="Y9" s="281" t="s">
        <v>197</v>
      </c>
      <c r="Z9" s="226" t="s">
        <v>48</v>
      </c>
      <c r="AA9" s="319"/>
      <c r="AB9" s="204"/>
      <c r="AC9" s="205"/>
      <c r="AD9" s="205"/>
      <c r="AE9" s="206"/>
      <c r="AF9" s="205"/>
    </row>
    <row r="10" spans="1:32" s="201" customFormat="1" ht="18" customHeight="1">
      <c r="A10" s="239" t="s">
        <v>393</v>
      </c>
      <c r="B10" s="232" t="s">
        <v>779</v>
      </c>
      <c r="C10" s="236">
        <v>44927</v>
      </c>
      <c r="D10" s="233" t="s">
        <v>78</v>
      </c>
      <c r="E10" s="233">
        <f>C10+2</f>
        <v>44929</v>
      </c>
      <c r="F10" s="563" t="s">
        <v>814</v>
      </c>
      <c r="G10" s="564" t="s">
        <v>456</v>
      </c>
      <c r="H10" s="284">
        <f>'NORTH EUROPE via SIN'!H12</f>
        <v>44569</v>
      </c>
      <c r="I10" s="279">
        <f>H10+15</f>
        <v>44584</v>
      </c>
      <c r="J10" s="279" t="s">
        <v>197</v>
      </c>
      <c r="K10" s="280" t="s">
        <v>197</v>
      </c>
      <c r="L10" s="279" t="s">
        <v>197</v>
      </c>
      <c r="M10" s="279" t="s">
        <v>197</v>
      </c>
      <c r="N10" s="279" t="s">
        <v>197</v>
      </c>
      <c r="O10" s="279" t="s">
        <v>197</v>
      </c>
      <c r="P10" s="279" t="s">
        <v>197</v>
      </c>
      <c r="Q10" s="279" t="s">
        <v>197</v>
      </c>
      <c r="R10" s="279" t="s">
        <v>197</v>
      </c>
      <c r="S10" s="279" t="s">
        <v>197</v>
      </c>
      <c r="T10" s="279" t="s">
        <v>197</v>
      </c>
      <c r="U10" s="279" t="s">
        <v>197</v>
      </c>
      <c r="V10" s="279" t="s">
        <v>197</v>
      </c>
      <c r="W10" s="279" t="s">
        <v>197</v>
      </c>
      <c r="X10" s="279" t="s">
        <v>197</v>
      </c>
      <c r="Y10" s="279" t="s">
        <v>197</v>
      </c>
      <c r="Z10" s="282" t="s">
        <v>70</v>
      </c>
      <c r="AA10" s="229"/>
    </row>
    <row r="11" spans="1:32" s="201" customFormat="1" ht="18" customHeight="1">
      <c r="A11" s="240" t="s">
        <v>399</v>
      </c>
      <c r="B11" s="231" t="s">
        <v>787</v>
      </c>
      <c r="C11" s="237">
        <v>44563</v>
      </c>
      <c r="D11" s="235" t="s">
        <v>30</v>
      </c>
      <c r="E11" s="233">
        <f t="shared" ref="E11:E26" si="0">C11+2</f>
        <v>44565</v>
      </c>
      <c r="F11" s="565" t="s">
        <v>834</v>
      </c>
      <c r="G11" s="566" t="s">
        <v>835</v>
      </c>
      <c r="H11" s="286">
        <v>44569</v>
      </c>
      <c r="I11" s="287" t="s">
        <v>197</v>
      </c>
      <c r="J11" s="507">
        <f>H11+16</f>
        <v>44585</v>
      </c>
      <c r="K11" s="287" t="s">
        <v>197</v>
      </c>
      <c r="L11" s="287" t="s">
        <v>197</v>
      </c>
      <c r="M11" s="287" t="s">
        <v>197</v>
      </c>
      <c r="N11" s="287" t="s">
        <v>197</v>
      </c>
      <c r="O11" s="287" t="s">
        <v>197</v>
      </c>
      <c r="P11" s="287" t="s">
        <v>197</v>
      </c>
      <c r="Q11" s="287" t="s">
        <v>197</v>
      </c>
      <c r="R11" s="287" t="s">
        <v>197</v>
      </c>
      <c r="S11" s="287" t="s">
        <v>197</v>
      </c>
      <c r="T11" s="287" t="s">
        <v>197</v>
      </c>
      <c r="U11" s="287" t="s">
        <v>197</v>
      </c>
      <c r="V11" s="507">
        <f>H11+19</f>
        <v>44588</v>
      </c>
      <c r="W11" s="507">
        <f>H11+22</f>
        <v>44591</v>
      </c>
      <c r="X11" s="507">
        <f>H11+24</f>
        <v>44593</v>
      </c>
      <c r="Y11" s="279" t="s">
        <v>197</v>
      </c>
      <c r="Z11" s="224" t="s">
        <v>82</v>
      </c>
      <c r="AA11" s="319"/>
    </row>
    <row r="12" spans="1:32" s="201" customFormat="1" ht="18" customHeight="1">
      <c r="A12" s="241" t="s">
        <v>511</v>
      </c>
      <c r="B12" s="238" t="s">
        <v>780</v>
      </c>
      <c r="C12" s="222">
        <v>44563</v>
      </c>
      <c r="D12" s="244" t="s">
        <v>30</v>
      </c>
      <c r="E12" s="233">
        <f t="shared" si="0"/>
        <v>44565</v>
      </c>
      <c r="F12" s="567" t="s">
        <v>839</v>
      </c>
      <c r="G12" s="568" t="s">
        <v>840</v>
      </c>
      <c r="H12" s="290">
        <v>44570</v>
      </c>
      <c r="I12" s="291">
        <f>H12+15</f>
        <v>44585</v>
      </c>
      <c r="J12" s="291" t="s">
        <v>197</v>
      </c>
      <c r="K12" s="292">
        <f>H12+20</f>
        <v>44590</v>
      </c>
      <c r="L12" s="293">
        <f>H12+23</f>
        <v>44593</v>
      </c>
      <c r="M12" s="293">
        <f>H12+25</f>
        <v>44595</v>
      </c>
      <c r="N12" s="293">
        <f>H12+18</f>
        <v>44588</v>
      </c>
      <c r="O12" s="291" t="s">
        <v>197</v>
      </c>
      <c r="P12" s="291" t="s">
        <v>197</v>
      </c>
      <c r="Q12" s="291" t="s">
        <v>197</v>
      </c>
      <c r="R12" s="291" t="s">
        <v>197</v>
      </c>
      <c r="S12" s="291" t="s">
        <v>197</v>
      </c>
      <c r="T12" s="291" t="s">
        <v>197</v>
      </c>
      <c r="U12" s="291" t="s">
        <v>197</v>
      </c>
      <c r="V12" s="291" t="s">
        <v>197</v>
      </c>
      <c r="W12" s="291" t="s">
        <v>197</v>
      </c>
      <c r="X12" s="291" t="s">
        <v>197</v>
      </c>
      <c r="Y12" s="291" t="s">
        <v>197</v>
      </c>
      <c r="Z12" s="289" t="s">
        <v>80</v>
      </c>
      <c r="AA12" s="229"/>
    </row>
    <row r="13" spans="1:32" s="201" customFormat="1" ht="18" customHeight="1">
      <c r="A13" s="264"/>
      <c r="B13" s="265"/>
      <c r="C13" s="266"/>
      <c r="D13" s="267"/>
      <c r="E13" s="245"/>
      <c r="F13" s="559" t="s">
        <v>822</v>
      </c>
      <c r="G13" s="560" t="s">
        <v>823</v>
      </c>
      <c r="H13" s="269">
        <f t="shared" ref="H13:H27" si="1">H8+7</f>
        <v>44576</v>
      </c>
      <c r="I13" s="273" t="s">
        <v>197</v>
      </c>
      <c r="J13" s="271">
        <f>H13+15</f>
        <v>44591</v>
      </c>
      <c r="K13" s="272">
        <f>H13+25</f>
        <v>44601</v>
      </c>
      <c r="L13" s="273">
        <f>H13+22</f>
        <v>44598</v>
      </c>
      <c r="M13" s="273">
        <f>H13+19</f>
        <v>44595</v>
      </c>
      <c r="N13" s="273" t="s">
        <v>197</v>
      </c>
      <c r="O13" s="273">
        <f>H13+20</f>
        <v>44596</v>
      </c>
      <c r="P13" s="273" t="s">
        <v>197</v>
      </c>
      <c r="Q13" s="273" t="s">
        <v>197</v>
      </c>
      <c r="R13" s="273" t="s">
        <v>197</v>
      </c>
      <c r="S13" s="273" t="s">
        <v>197</v>
      </c>
      <c r="T13" s="273" t="s">
        <v>197</v>
      </c>
      <c r="U13" s="273" t="s">
        <v>197</v>
      </c>
      <c r="V13" s="273" t="s">
        <v>197</v>
      </c>
      <c r="W13" s="273" t="s">
        <v>197</v>
      </c>
      <c r="X13" s="273" t="s">
        <v>197</v>
      </c>
      <c r="Y13" s="271" t="s">
        <v>197</v>
      </c>
      <c r="Z13" s="229"/>
      <c r="AA13" s="229"/>
    </row>
    <row r="14" spans="1:32" s="96" customFormat="1" ht="18" customHeight="1">
      <c r="A14" s="274"/>
      <c r="B14" s="275"/>
      <c r="C14" s="276"/>
      <c r="D14" s="275"/>
      <c r="E14" s="233"/>
      <c r="F14" s="561" t="s">
        <v>830</v>
      </c>
      <c r="G14" s="562" t="s">
        <v>831</v>
      </c>
      <c r="H14" s="278">
        <f t="shared" si="1"/>
        <v>44574</v>
      </c>
      <c r="I14" s="279" t="s">
        <v>197</v>
      </c>
      <c r="J14" s="280" t="s">
        <v>197</v>
      </c>
      <c r="K14" s="280" t="s">
        <v>197</v>
      </c>
      <c r="L14" s="280" t="s">
        <v>197</v>
      </c>
      <c r="M14" s="280" t="s">
        <v>197</v>
      </c>
      <c r="N14" s="280" t="s">
        <v>197</v>
      </c>
      <c r="O14" s="280" t="s">
        <v>197</v>
      </c>
      <c r="P14" s="281">
        <f>H14+14</f>
        <v>44588</v>
      </c>
      <c r="Q14" s="281">
        <f>H14+16</f>
        <v>44590</v>
      </c>
      <c r="R14" s="281">
        <f>H14+21</f>
        <v>44595</v>
      </c>
      <c r="S14" s="281">
        <f>H14+22</f>
        <v>44596</v>
      </c>
      <c r="T14" s="281">
        <f>H14+24</f>
        <v>44598</v>
      </c>
      <c r="U14" s="281">
        <f>H14+26</f>
        <v>44600</v>
      </c>
      <c r="V14" s="280" t="s">
        <v>197</v>
      </c>
      <c r="W14" s="280" t="s">
        <v>197</v>
      </c>
      <c r="X14" s="280" t="s">
        <v>197</v>
      </c>
      <c r="Y14" s="294" t="s">
        <v>197</v>
      </c>
      <c r="Z14" s="320"/>
      <c r="AA14" s="320"/>
    </row>
    <row r="15" spans="1:32" s="201" customFormat="1" ht="18" customHeight="1">
      <c r="A15" s="239" t="s">
        <v>391</v>
      </c>
      <c r="B15" s="232" t="s">
        <v>781</v>
      </c>
      <c r="C15" s="236">
        <v>44934</v>
      </c>
      <c r="D15" s="233" t="s">
        <v>78</v>
      </c>
      <c r="E15" s="233">
        <f t="shared" si="0"/>
        <v>44936</v>
      </c>
      <c r="F15" s="563" t="s">
        <v>815</v>
      </c>
      <c r="G15" s="564" t="s">
        <v>772</v>
      </c>
      <c r="H15" s="284">
        <f t="shared" si="1"/>
        <v>44576</v>
      </c>
      <c r="I15" s="279">
        <f>H15+15</f>
        <v>44591</v>
      </c>
      <c r="J15" s="279" t="s">
        <v>197</v>
      </c>
      <c r="K15" s="280" t="s">
        <v>197</v>
      </c>
      <c r="L15" s="279" t="s">
        <v>197</v>
      </c>
      <c r="M15" s="279" t="s">
        <v>197</v>
      </c>
      <c r="N15" s="279" t="s">
        <v>197</v>
      </c>
      <c r="O15" s="279" t="s">
        <v>197</v>
      </c>
      <c r="P15" s="279" t="s">
        <v>197</v>
      </c>
      <c r="Q15" s="279" t="s">
        <v>197</v>
      </c>
      <c r="R15" s="279" t="s">
        <v>197</v>
      </c>
      <c r="S15" s="279" t="s">
        <v>197</v>
      </c>
      <c r="T15" s="279" t="s">
        <v>197</v>
      </c>
      <c r="U15" s="279" t="s">
        <v>197</v>
      </c>
      <c r="V15" s="279" t="s">
        <v>197</v>
      </c>
      <c r="W15" s="279" t="s">
        <v>197</v>
      </c>
      <c r="X15" s="279" t="s">
        <v>197</v>
      </c>
      <c r="Y15" s="279" t="s">
        <v>197</v>
      </c>
      <c r="Z15" s="229"/>
      <c r="AA15" s="229"/>
    </row>
    <row r="16" spans="1:32" s="201" customFormat="1" ht="18" customHeight="1">
      <c r="A16" s="240" t="s">
        <v>399</v>
      </c>
      <c r="B16" s="231" t="s">
        <v>817</v>
      </c>
      <c r="C16" s="237">
        <v>44570</v>
      </c>
      <c r="D16" s="235" t="s">
        <v>30</v>
      </c>
      <c r="E16" s="233">
        <f t="shared" si="0"/>
        <v>44572</v>
      </c>
      <c r="F16" s="565" t="s">
        <v>836</v>
      </c>
      <c r="G16" s="295" t="s">
        <v>837</v>
      </c>
      <c r="H16" s="286">
        <f t="shared" si="1"/>
        <v>44576</v>
      </c>
      <c r="I16" s="279" t="s">
        <v>197</v>
      </c>
      <c r="J16" s="507">
        <f>H16+16</f>
        <v>44592</v>
      </c>
      <c r="K16" s="280" t="s">
        <v>197</v>
      </c>
      <c r="L16" s="280" t="s">
        <v>197</v>
      </c>
      <c r="M16" s="280" t="s">
        <v>197</v>
      </c>
      <c r="N16" s="280" t="s">
        <v>197</v>
      </c>
      <c r="O16" s="280" t="s">
        <v>197</v>
      </c>
      <c r="P16" s="280" t="s">
        <v>197</v>
      </c>
      <c r="Q16" s="280" t="s">
        <v>197</v>
      </c>
      <c r="R16" s="280" t="s">
        <v>197</v>
      </c>
      <c r="S16" s="280" t="s">
        <v>197</v>
      </c>
      <c r="T16" s="280" t="s">
        <v>197</v>
      </c>
      <c r="U16" s="280" t="s">
        <v>197</v>
      </c>
      <c r="V16" s="507">
        <f>H16+19</f>
        <v>44595</v>
      </c>
      <c r="W16" s="507">
        <f>H16+22</f>
        <v>44598</v>
      </c>
      <c r="X16" s="507">
        <f>H16+24</f>
        <v>44600</v>
      </c>
      <c r="Y16" s="281" t="s">
        <v>197</v>
      </c>
      <c r="Z16" s="229"/>
      <c r="AA16" s="229"/>
    </row>
    <row r="17" spans="1:27" s="201" customFormat="1" ht="18" customHeight="1">
      <c r="A17" s="241" t="s">
        <v>392</v>
      </c>
      <c r="B17" s="238" t="s">
        <v>782</v>
      </c>
      <c r="C17" s="222">
        <v>44570</v>
      </c>
      <c r="D17" s="244" t="s">
        <v>30</v>
      </c>
      <c r="E17" s="246">
        <f t="shared" si="0"/>
        <v>44572</v>
      </c>
      <c r="F17" s="567" t="s">
        <v>841</v>
      </c>
      <c r="G17" s="568" t="s">
        <v>842</v>
      </c>
      <c r="H17" s="290">
        <f t="shared" si="1"/>
        <v>44577</v>
      </c>
      <c r="I17" s="291">
        <f>H17+15</f>
        <v>44592</v>
      </c>
      <c r="J17" s="291" t="s">
        <v>197</v>
      </c>
      <c r="K17" s="292">
        <f>H17+20</f>
        <v>44597</v>
      </c>
      <c r="L17" s="293">
        <f>H17+23</f>
        <v>44600</v>
      </c>
      <c r="M17" s="293">
        <f>H17+25</f>
        <v>44602</v>
      </c>
      <c r="N17" s="293">
        <f>H17+18</f>
        <v>44595</v>
      </c>
      <c r="O17" s="291" t="s">
        <v>197</v>
      </c>
      <c r="P17" s="291" t="s">
        <v>197</v>
      </c>
      <c r="Q17" s="291" t="s">
        <v>197</v>
      </c>
      <c r="R17" s="291" t="s">
        <v>197</v>
      </c>
      <c r="S17" s="291" t="s">
        <v>197</v>
      </c>
      <c r="T17" s="291" t="s">
        <v>197</v>
      </c>
      <c r="U17" s="291" t="s">
        <v>197</v>
      </c>
      <c r="V17" s="291" t="s">
        <v>197</v>
      </c>
      <c r="W17" s="291" t="s">
        <v>197</v>
      </c>
      <c r="X17" s="291" t="s">
        <v>197</v>
      </c>
      <c r="Y17" s="291" t="s">
        <v>197</v>
      </c>
      <c r="Z17" s="229"/>
      <c r="AA17" s="229"/>
    </row>
    <row r="18" spans="1:27" s="201" customFormat="1" ht="18" customHeight="1">
      <c r="A18" s="264"/>
      <c r="B18" s="265"/>
      <c r="C18" s="266"/>
      <c r="D18" s="267"/>
      <c r="E18" s="233"/>
      <c r="F18" s="559" t="s">
        <v>824</v>
      </c>
      <c r="G18" s="560" t="s">
        <v>825</v>
      </c>
      <c r="H18" s="269">
        <f t="shared" si="1"/>
        <v>44583</v>
      </c>
      <c r="I18" s="273" t="s">
        <v>197</v>
      </c>
      <c r="J18" s="271">
        <f>H18+15</f>
        <v>44598</v>
      </c>
      <c r="K18" s="272">
        <f>H18+25</f>
        <v>44608</v>
      </c>
      <c r="L18" s="273">
        <f>H18+22</f>
        <v>44605</v>
      </c>
      <c r="M18" s="273">
        <f>H18+19</f>
        <v>44602</v>
      </c>
      <c r="N18" s="273" t="s">
        <v>197</v>
      </c>
      <c r="O18" s="273">
        <f>H18+20</f>
        <v>44603</v>
      </c>
      <c r="P18" s="273" t="s">
        <v>197</v>
      </c>
      <c r="Q18" s="273" t="s">
        <v>197</v>
      </c>
      <c r="R18" s="273" t="s">
        <v>197</v>
      </c>
      <c r="S18" s="273" t="s">
        <v>197</v>
      </c>
      <c r="T18" s="273" t="s">
        <v>197</v>
      </c>
      <c r="U18" s="273" t="s">
        <v>197</v>
      </c>
      <c r="V18" s="273" t="s">
        <v>197</v>
      </c>
      <c r="W18" s="273" t="s">
        <v>197</v>
      </c>
      <c r="X18" s="273" t="s">
        <v>197</v>
      </c>
      <c r="Y18" s="273" t="s">
        <v>197</v>
      </c>
      <c r="Z18" s="229"/>
      <c r="AA18" s="229"/>
    </row>
    <row r="19" spans="1:27" s="201" customFormat="1" ht="18" customHeight="1">
      <c r="A19" s="274"/>
      <c r="B19" s="275"/>
      <c r="C19" s="276"/>
      <c r="D19" s="275"/>
      <c r="E19" s="233"/>
      <c r="F19" s="561" t="s">
        <v>832</v>
      </c>
      <c r="G19" s="562" t="s">
        <v>833</v>
      </c>
      <c r="H19" s="278">
        <f t="shared" si="1"/>
        <v>44581</v>
      </c>
      <c r="I19" s="281" t="s">
        <v>197</v>
      </c>
      <c r="J19" s="281" t="s">
        <v>197</v>
      </c>
      <c r="K19" s="296" t="s">
        <v>197</v>
      </c>
      <c r="L19" s="281" t="s">
        <v>197</v>
      </c>
      <c r="M19" s="281" t="s">
        <v>197</v>
      </c>
      <c r="N19" s="281" t="s">
        <v>197</v>
      </c>
      <c r="O19" s="281" t="s">
        <v>197</v>
      </c>
      <c r="P19" s="281">
        <f>H19+14</f>
        <v>44595</v>
      </c>
      <c r="Q19" s="281">
        <f>H19+16</f>
        <v>44597</v>
      </c>
      <c r="R19" s="281">
        <f>H19+21</f>
        <v>44602</v>
      </c>
      <c r="S19" s="281">
        <f>H19+22</f>
        <v>44603</v>
      </c>
      <c r="T19" s="281">
        <f>H19+24</f>
        <v>44605</v>
      </c>
      <c r="U19" s="281">
        <f>H19+26</f>
        <v>44607</v>
      </c>
      <c r="V19" s="281" t="s">
        <v>197</v>
      </c>
      <c r="W19" s="281" t="s">
        <v>197</v>
      </c>
      <c r="X19" s="281" t="s">
        <v>197</v>
      </c>
      <c r="Y19" s="281" t="s">
        <v>197</v>
      </c>
      <c r="Z19" s="229"/>
      <c r="AA19" s="229"/>
    </row>
    <row r="20" spans="1:27" s="201" customFormat="1" ht="18" customHeight="1">
      <c r="A20" s="239" t="s">
        <v>393</v>
      </c>
      <c r="B20" s="232" t="s">
        <v>783</v>
      </c>
      <c r="C20" s="236">
        <v>44941</v>
      </c>
      <c r="D20" s="233" t="s">
        <v>78</v>
      </c>
      <c r="E20" s="233">
        <f t="shared" si="0"/>
        <v>44943</v>
      </c>
      <c r="F20" s="563" t="s">
        <v>816</v>
      </c>
      <c r="G20" s="564" t="s">
        <v>772</v>
      </c>
      <c r="H20" s="284">
        <f t="shared" si="1"/>
        <v>44583</v>
      </c>
      <c r="I20" s="279">
        <f>H20+15</f>
        <v>44598</v>
      </c>
      <c r="J20" s="279" t="s">
        <v>197</v>
      </c>
      <c r="K20" s="280" t="s">
        <v>197</v>
      </c>
      <c r="L20" s="279" t="s">
        <v>197</v>
      </c>
      <c r="M20" s="279" t="s">
        <v>197</v>
      </c>
      <c r="N20" s="279" t="s">
        <v>197</v>
      </c>
      <c r="O20" s="279" t="s">
        <v>197</v>
      </c>
      <c r="P20" s="279" t="s">
        <v>197</v>
      </c>
      <c r="Q20" s="279" t="s">
        <v>197</v>
      </c>
      <c r="R20" s="279" t="s">
        <v>197</v>
      </c>
      <c r="S20" s="279" t="s">
        <v>197</v>
      </c>
      <c r="T20" s="279" t="s">
        <v>197</v>
      </c>
      <c r="U20" s="279" t="s">
        <v>197</v>
      </c>
      <c r="V20" s="279" t="s">
        <v>197</v>
      </c>
      <c r="W20" s="279" t="s">
        <v>197</v>
      </c>
      <c r="X20" s="279" t="s">
        <v>197</v>
      </c>
      <c r="Y20" s="297" t="s">
        <v>197</v>
      </c>
      <c r="Z20" s="229"/>
      <c r="AA20" s="229"/>
    </row>
    <row r="21" spans="1:27" s="201" customFormat="1" ht="18" customHeight="1">
      <c r="A21" s="240" t="s">
        <v>399</v>
      </c>
      <c r="B21" s="231" t="s">
        <v>818</v>
      </c>
      <c r="C21" s="237">
        <v>44577</v>
      </c>
      <c r="D21" s="235" t="s">
        <v>30</v>
      </c>
      <c r="E21" s="233">
        <f t="shared" si="0"/>
        <v>44579</v>
      </c>
      <c r="F21" s="565" t="s">
        <v>748</v>
      </c>
      <c r="G21" s="295" t="s">
        <v>838</v>
      </c>
      <c r="H21" s="286">
        <f t="shared" si="1"/>
        <v>44583</v>
      </c>
      <c r="I21" s="279" t="s">
        <v>197</v>
      </c>
      <c r="J21" s="507">
        <f>H21+16</f>
        <v>44599</v>
      </c>
      <c r="K21" s="280" t="s">
        <v>197</v>
      </c>
      <c r="L21" s="280" t="s">
        <v>197</v>
      </c>
      <c r="M21" s="280" t="s">
        <v>197</v>
      </c>
      <c r="N21" s="280" t="s">
        <v>197</v>
      </c>
      <c r="O21" s="280" t="s">
        <v>197</v>
      </c>
      <c r="P21" s="280" t="s">
        <v>197</v>
      </c>
      <c r="Q21" s="280" t="s">
        <v>197</v>
      </c>
      <c r="R21" s="280" t="s">
        <v>197</v>
      </c>
      <c r="S21" s="280" t="s">
        <v>197</v>
      </c>
      <c r="T21" s="280" t="s">
        <v>197</v>
      </c>
      <c r="U21" s="280" t="s">
        <v>197</v>
      </c>
      <c r="V21" s="507">
        <f>H21+19</f>
        <v>44602</v>
      </c>
      <c r="W21" s="507">
        <f>H21+22</f>
        <v>44605</v>
      </c>
      <c r="X21" s="507">
        <f>H21+24</f>
        <v>44607</v>
      </c>
      <c r="Y21" s="279" t="s">
        <v>197</v>
      </c>
      <c r="Z21" s="229"/>
      <c r="AA21" s="229"/>
    </row>
    <row r="22" spans="1:27" s="201" customFormat="1" ht="18" customHeight="1">
      <c r="A22" s="241" t="s">
        <v>511</v>
      </c>
      <c r="B22" s="238" t="s">
        <v>784</v>
      </c>
      <c r="C22" s="222">
        <v>44577</v>
      </c>
      <c r="D22" s="244" t="s">
        <v>30</v>
      </c>
      <c r="E22" s="246">
        <f t="shared" si="0"/>
        <v>44579</v>
      </c>
      <c r="F22" s="569" t="s">
        <v>673</v>
      </c>
      <c r="G22" s="570" t="s">
        <v>843</v>
      </c>
      <c r="H22" s="298">
        <f t="shared" si="1"/>
        <v>44584</v>
      </c>
      <c r="I22" s="299">
        <f>H22+15</f>
        <v>44599</v>
      </c>
      <c r="J22" s="299" t="s">
        <v>197</v>
      </c>
      <c r="K22" s="300">
        <f>H22+20</f>
        <v>44604</v>
      </c>
      <c r="L22" s="299">
        <f>H22+23</f>
        <v>44607</v>
      </c>
      <c r="M22" s="299">
        <f>H22+25</f>
        <v>44609</v>
      </c>
      <c r="N22" s="299">
        <f>H22+18</f>
        <v>44602</v>
      </c>
      <c r="O22" s="299" t="s">
        <v>197</v>
      </c>
      <c r="P22" s="299" t="s">
        <v>197</v>
      </c>
      <c r="Q22" s="299" t="s">
        <v>197</v>
      </c>
      <c r="R22" s="299" t="s">
        <v>197</v>
      </c>
      <c r="S22" s="299" t="s">
        <v>197</v>
      </c>
      <c r="T22" s="299" t="s">
        <v>197</v>
      </c>
      <c r="U22" s="299" t="s">
        <v>197</v>
      </c>
      <c r="V22" s="299" t="s">
        <v>197</v>
      </c>
      <c r="W22" s="299" t="s">
        <v>197</v>
      </c>
      <c r="X22" s="299" t="s">
        <v>197</v>
      </c>
      <c r="Y22" s="291" t="s">
        <v>197</v>
      </c>
      <c r="Z22" s="229"/>
      <c r="AA22" s="229"/>
    </row>
    <row r="23" spans="1:27" s="201" customFormat="1" ht="18" customHeight="1">
      <c r="A23" s="264"/>
      <c r="B23" s="265"/>
      <c r="C23" s="266"/>
      <c r="D23" s="267"/>
      <c r="E23" s="233"/>
      <c r="F23" s="559" t="s">
        <v>826</v>
      </c>
      <c r="G23" s="560" t="s">
        <v>827</v>
      </c>
      <c r="H23" s="269">
        <f t="shared" si="1"/>
        <v>44590</v>
      </c>
      <c r="I23" s="273" t="s">
        <v>197</v>
      </c>
      <c r="J23" s="271">
        <f>H23+15</f>
        <v>44605</v>
      </c>
      <c r="K23" s="272">
        <f>H23+25</f>
        <v>44615</v>
      </c>
      <c r="L23" s="273">
        <f>H23+22</f>
        <v>44612</v>
      </c>
      <c r="M23" s="273">
        <f>H23+19</f>
        <v>44609</v>
      </c>
      <c r="N23" s="273" t="s">
        <v>197</v>
      </c>
      <c r="O23" s="273">
        <f>H23+20</f>
        <v>44610</v>
      </c>
      <c r="P23" s="273" t="s">
        <v>197</v>
      </c>
      <c r="Q23" s="273" t="s">
        <v>197</v>
      </c>
      <c r="R23" s="273" t="s">
        <v>197</v>
      </c>
      <c r="S23" s="273" t="s">
        <v>197</v>
      </c>
      <c r="T23" s="273" t="s">
        <v>197</v>
      </c>
      <c r="U23" s="273" t="s">
        <v>197</v>
      </c>
      <c r="V23" s="273" t="s">
        <v>197</v>
      </c>
      <c r="W23" s="273" t="s">
        <v>197</v>
      </c>
      <c r="X23" s="273" t="s">
        <v>197</v>
      </c>
      <c r="Y23" s="273" t="s">
        <v>197</v>
      </c>
      <c r="Z23" s="229"/>
      <c r="AA23" s="229"/>
    </row>
    <row r="24" spans="1:27" s="201" customFormat="1" ht="18" customHeight="1">
      <c r="A24" s="274"/>
      <c r="B24" s="275"/>
      <c r="C24" s="276"/>
      <c r="D24" s="275"/>
      <c r="E24" s="233"/>
      <c r="F24" s="571" t="s">
        <v>777</v>
      </c>
      <c r="G24" s="572"/>
      <c r="H24" s="301">
        <f t="shared" si="1"/>
        <v>44588</v>
      </c>
      <c r="I24" s="302" t="s">
        <v>197</v>
      </c>
      <c r="J24" s="302" t="s">
        <v>197</v>
      </c>
      <c r="K24" s="303" t="s">
        <v>197</v>
      </c>
      <c r="L24" s="302" t="s">
        <v>197</v>
      </c>
      <c r="M24" s="302" t="s">
        <v>197</v>
      </c>
      <c r="N24" s="302" t="s">
        <v>197</v>
      </c>
      <c r="O24" s="302" t="s">
        <v>197</v>
      </c>
      <c r="P24" s="302">
        <f>H24+14</f>
        <v>44602</v>
      </c>
      <c r="Q24" s="302">
        <f>H24+16</f>
        <v>44604</v>
      </c>
      <c r="R24" s="302">
        <f>H24+21</f>
        <v>44609</v>
      </c>
      <c r="S24" s="302">
        <f>H24+22</f>
        <v>44610</v>
      </c>
      <c r="T24" s="302">
        <f>H24+24</f>
        <v>44612</v>
      </c>
      <c r="U24" s="302">
        <f>H24+26</f>
        <v>44614</v>
      </c>
      <c r="V24" s="302" t="s">
        <v>197</v>
      </c>
      <c r="W24" s="302" t="s">
        <v>197</v>
      </c>
      <c r="X24" s="302" t="s">
        <v>197</v>
      </c>
      <c r="Y24" s="281" t="s">
        <v>197</v>
      </c>
      <c r="Z24" s="229"/>
      <c r="AA24" s="229"/>
    </row>
    <row r="25" spans="1:27" s="201" customFormat="1" ht="18" customHeight="1">
      <c r="A25" s="239" t="s">
        <v>391</v>
      </c>
      <c r="B25" s="232" t="s">
        <v>785</v>
      </c>
      <c r="C25" s="236">
        <v>44948</v>
      </c>
      <c r="D25" s="233" t="s">
        <v>78</v>
      </c>
      <c r="E25" s="233">
        <f t="shared" si="0"/>
        <v>44950</v>
      </c>
      <c r="F25" s="563" t="s">
        <v>820</v>
      </c>
      <c r="G25" s="564" t="s">
        <v>582</v>
      </c>
      <c r="H25" s="284">
        <f t="shared" si="1"/>
        <v>44590</v>
      </c>
      <c r="I25" s="279">
        <f>H25+15</f>
        <v>44605</v>
      </c>
      <c r="J25" s="279" t="s">
        <v>197</v>
      </c>
      <c r="K25" s="280" t="s">
        <v>197</v>
      </c>
      <c r="L25" s="279" t="s">
        <v>197</v>
      </c>
      <c r="M25" s="279" t="s">
        <v>197</v>
      </c>
      <c r="N25" s="279" t="s">
        <v>197</v>
      </c>
      <c r="O25" s="279" t="s">
        <v>197</v>
      </c>
      <c r="P25" s="279" t="s">
        <v>197</v>
      </c>
      <c r="Q25" s="279" t="s">
        <v>197</v>
      </c>
      <c r="R25" s="279" t="s">
        <v>197</v>
      </c>
      <c r="S25" s="279" t="s">
        <v>197</v>
      </c>
      <c r="T25" s="279" t="s">
        <v>197</v>
      </c>
      <c r="U25" s="279" t="s">
        <v>197</v>
      </c>
      <c r="V25" s="279" t="s">
        <v>197</v>
      </c>
      <c r="W25" s="279" t="s">
        <v>197</v>
      </c>
      <c r="X25" s="279" t="s">
        <v>197</v>
      </c>
      <c r="Y25" s="279" t="s">
        <v>197</v>
      </c>
      <c r="Z25" s="229"/>
      <c r="AA25" s="229"/>
    </row>
    <row r="26" spans="1:27" s="201" customFormat="1" ht="18" customHeight="1">
      <c r="A26" s="240" t="s">
        <v>399</v>
      </c>
      <c r="B26" s="231" t="s">
        <v>819</v>
      </c>
      <c r="C26" s="237">
        <v>44584</v>
      </c>
      <c r="D26" s="235" t="s">
        <v>30</v>
      </c>
      <c r="E26" s="233">
        <f t="shared" si="0"/>
        <v>44586</v>
      </c>
      <c r="F26" s="573" t="s">
        <v>777</v>
      </c>
      <c r="G26" s="574"/>
      <c r="H26" s="304">
        <f t="shared" si="1"/>
        <v>44590</v>
      </c>
      <c r="I26" s="305" t="s">
        <v>197</v>
      </c>
      <c r="J26" s="575">
        <f>H26+16</f>
        <v>44606</v>
      </c>
      <c r="K26" s="305" t="s">
        <v>197</v>
      </c>
      <c r="L26" s="305" t="s">
        <v>197</v>
      </c>
      <c r="M26" s="305" t="s">
        <v>197</v>
      </c>
      <c r="N26" s="305" t="s">
        <v>197</v>
      </c>
      <c r="O26" s="305" t="s">
        <v>197</v>
      </c>
      <c r="P26" s="305" t="s">
        <v>197</v>
      </c>
      <c r="Q26" s="305" t="s">
        <v>197</v>
      </c>
      <c r="R26" s="305" t="s">
        <v>197</v>
      </c>
      <c r="S26" s="305" t="s">
        <v>197</v>
      </c>
      <c r="T26" s="305" t="s">
        <v>197</v>
      </c>
      <c r="U26" s="305" t="s">
        <v>197</v>
      </c>
      <c r="V26" s="575">
        <f>H26+19</f>
        <v>44609</v>
      </c>
      <c r="W26" s="575">
        <f>H26+22</f>
        <v>44612</v>
      </c>
      <c r="X26" s="575">
        <f>H26+24</f>
        <v>44614</v>
      </c>
      <c r="Y26" s="279" t="s">
        <v>197</v>
      </c>
      <c r="Z26" s="229"/>
      <c r="AA26" s="229"/>
    </row>
    <row r="27" spans="1:27" s="201" customFormat="1" ht="18" customHeight="1">
      <c r="A27" s="242" t="s">
        <v>392</v>
      </c>
      <c r="B27" s="230" t="s">
        <v>786</v>
      </c>
      <c r="C27" s="243">
        <v>44584</v>
      </c>
      <c r="D27" s="234" t="s">
        <v>30</v>
      </c>
      <c r="E27" s="233">
        <f>C27+2</f>
        <v>44586</v>
      </c>
      <c r="F27" s="569" t="s">
        <v>777</v>
      </c>
      <c r="G27" s="570"/>
      <c r="H27" s="298">
        <f t="shared" si="1"/>
        <v>44591</v>
      </c>
      <c r="I27" s="299">
        <f>H27+15</f>
        <v>44606</v>
      </c>
      <c r="J27" s="299" t="s">
        <v>197</v>
      </c>
      <c r="K27" s="300">
        <f>H27+20</f>
        <v>44611</v>
      </c>
      <c r="L27" s="299">
        <f>H27+23</f>
        <v>44614</v>
      </c>
      <c r="M27" s="299">
        <f>H27+25</f>
        <v>44616</v>
      </c>
      <c r="N27" s="299">
        <f>H27+18</f>
        <v>44609</v>
      </c>
      <c r="O27" s="299" t="s">
        <v>197</v>
      </c>
      <c r="P27" s="299" t="s">
        <v>197</v>
      </c>
      <c r="Q27" s="299" t="s">
        <v>197</v>
      </c>
      <c r="R27" s="299" t="s">
        <v>197</v>
      </c>
      <c r="S27" s="299" t="s">
        <v>197</v>
      </c>
      <c r="T27" s="299" t="s">
        <v>197</v>
      </c>
      <c r="U27" s="299" t="s">
        <v>197</v>
      </c>
      <c r="V27" s="299" t="s">
        <v>197</v>
      </c>
      <c r="W27" s="299" t="s">
        <v>197</v>
      </c>
      <c r="X27" s="299" t="s">
        <v>197</v>
      </c>
      <c r="Y27" s="291" t="s">
        <v>197</v>
      </c>
      <c r="Z27" s="229"/>
      <c r="AA27" s="229"/>
    </row>
    <row r="28" spans="1:27" s="201" customFormat="1" ht="18" hidden="1" customHeight="1">
      <c r="A28" s="321"/>
      <c r="B28" s="321"/>
      <c r="C28" s="322"/>
      <c r="D28" s="323"/>
      <c r="E28" s="324"/>
      <c r="F28" s="325" t="str">
        <f>'FORMULA 2'!C11</f>
        <v>CMA CGM HOPE</v>
      </c>
      <c r="G28" s="326" t="str">
        <f>'FORMULA 2'!O11</f>
        <v>0MEDRW1MA</v>
      </c>
      <c r="H28" s="327" t="str">
        <f>'FORMULA 2'!W11</f>
        <v>08 Dec</v>
      </c>
      <c r="I28" s="273" t="s">
        <v>197</v>
      </c>
      <c r="J28" s="273">
        <f>H28+15</f>
        <v>44918</v>
      </c>
      <c r="K28" s="273">
        <f>H28+25</f>
        <v>44928</v>
      </c>
      <c r="L28" s="273">
        <f>H28+22</f>
        <v>44925</v>
      </c>
      <c r="M28" s="273">
        <f>H28+19</f>
        <v>44922</v>
      </c>
      <c r="N28" s="273" t="s">
        <v>197</v>
      </c>
      <c r="O28" s="273">
        <f>H28+20</f>
        <v>44923</v>
      </c>
      <c r="P28" s="273" t="s">
        <v>197</v>
      </c>
      <c r="Q28" s="273" t="s">
        <v>197</v>
      </c>
      <c r="R28" s="273" t="s">
        <v>197</v>
      </c>
      <c r="S28" s="273" t="s">
        <v>197</v>
      </c>
      <c r="T28" s="273" t="s">
        <v>197</v>
      </c>
      <c r="U28" s="273" t="s">
        <v>197</v>
      </c>
      <c r="V28" s="273" t="s">
        <v>197</v>
      </c>
      <c r="W28" s="273" t="s">
        <v>197</v>
      </c>
      <c r="X28" s="273" t="s">
        <v>197</v>
      </c>
      <c r="Y28" s="273" t="s">
        <v>197</v>
      </c>
      <c r="Z28" s="229"/>
      <c r="AA28" s="229"/>
    </row>
    <row r="29" spans="1:27" s="201" customFormat="1" ht="18" hidden="1" customHeight="1">
      <c r="A29" s="328"/>
      <c r="B29" s="328"/>
      <c r="C29" s="277"/>
      <c r="D29" s="275"/>
      <c r="E29" s="328"/>
      <c r="F29" s="329" t="str">
        <f>'FORMULA 2'!C16</f>
        <v>CMA CGM MISSISSIPPI</v>
      </c>
      <c r="G29" s="330" t="str">
        <f>'FORMULA 2'!O16</f>
        <v>0BXDXW1MA</v>
      </c>
      <c r="H29" s="278" t="str">
        <f>'FORMULA 2'!W16</f>
        <v>09 Dec</v>
      </c>
      <c r="I29" s="281" t="s">
        <v>197</v>
      </c>
      <c r="J29" s="281" t="s">
        <v>197</v>
      </c>
      <c r="K29" s="281" t="s">
        <v>197</v>
      </c>
      <c r="L29" s="281" t="s">
        <v>197</v>
      </c>
      <c r="M29" s="281" t="s">
        <v>197</v>
      </c>
      <c r="N29" s="281" t="s">
        <v>197</v>
      </c>
      <c r="O29" s="281" t="s">
        <v>197</v>
      </c>
      <c r="P29" s="281">
        <f>H29+14</f>
        <v>44918</v>
      </c>
      <c r="Q29" s="281">
        <f>H29+16</f>
        <v>44920</v>
      </c>
      <c r="R29" s="281">
        <f>H29+21</f>
        <v>44925</v>
      </c>
      <c r="S29" s="281">
        <f>H29+22</f>
        <v>44926</v>
      </c>
      <c r="T29" s="281">
        <f>H29+24</f>
        <v>44928</v>
      </c>
      <c r="U29" s="281">
        <f>H29+26</f>
        <v>44930</v>
      </c>
      <c r="V29" s="281" t="s">
        <v>197</v>
      </c>
      <c r="W29" s="281" t="s">
        <v>197</v>
      </c>
      <c r="X29" s="281" t="s">
        <v>197</v>
      </c>
      <c r="Y29" s="281" t="s">
        <v>197</v>
      </c>
      <c r="Z29" s="229"/>
      <c r="AA29" s="229"/>
    </row>
    <row r="30" spans="1:27" s="201" customFormat="1" ht="18" hidden="1" customHeight="1">
      <c r="A30" s="331" t="s">
        <v>391</v>
      </c>
      <c r="B30" s="332" t="s">
        <v>451</v>
      </c>
      <c r="C30" s="333">
        <v>44864</v>
      </c>
      <c r="D30" s="334" t="s">
        <v>78</v>
      </c>
      <c r="E30" s="335">
        <v>44803</v>
      </c>
      <c r="F30" s="282" t="str">
        <f>'NORTH EUROPE via SIN'!F32</f>
        <v>COSCO SHIPPING UNIVERSE</v>
      </c>
      <c r="G30" s="283" t="str">
        <f>'NORTH EUROPE via SIN'!G32</f>
        <v>021W</v>
      </c>
      <c r="H30" s="284" t="str">
        <f>'NORTH EUROPE via SIN'!H32</f>
        <v>11 Dec</v>
      </c>
      <c r="I30" s="336">
        <f>H30+15</f>
        <v>44921</v>
      </c>
      <c r="J30" s="279" t="s">
        <v>197</v>
      </c>
      <c r="K30" s="280" t="s">
        <v>197</v>
      </c>
      <c r="L30" s="279" t="s">
        <v>197</v>
      </c>
      <c r="M30" s="279" t="s">
        <v>197</v>
      </c>
      <c r="N30" s="279" t="s">
        <v>197</v>
      </c>
      <c r="O30" s="279" t="s">
        <v>197</v>
      </c>
      <c r="P30" s="279" t="s">
        <v>197</v>
      </c>
      <c r="Q30" s="279" t="s">
        <v>197</v>
      </c>
      <c r="R30" s="279" t="s">
        <v>197</v>
      </c>
      <c r="S30" s="279" t="s">
        <v>197</v>
      </c>
      <c r="T30" s="279" t="s">
        <v>197</v>
      </c>
      <c r="U30" s="279" t="s">
        <v>197</v>
      </c>
      <c r="V30" s="279" t="s">
        <v>197</v>
      </c>
      <c r="W30" s="279" t="s">
        <v>197</v>
      </c>
      <c r="X30" s="279" t="s">
        <v>197</v>
      </c>
      <c r="Y30" s="279" t="s">
        <v>197</v>
      </c>
      <c r="Z30" s="229"/>
      <c r="AA30" s="229"/>
    </row>
    <row r="31" spans="1:27" s="201" customFormat="1" ht="18" hidden="1" customHeight="1">
      <c r="A31" s="337" t="s">
        <v>399</v>
      </c>
      <c r="B31" s="338" t="s">
        <v>452</v>
      </c>
      <c r="C31" s="339">
        <v>44865</v>
      </c>
      <c r="D31" s="340" t="s">
        <v>30</v>
      </c>
      <c r="E31" s="341">
        <v>44804</v>
      </c>
      <c r="F31" s="285" t="str">
        <f>'FORMULA 2'!C21</f>
        <v>NUMBER 9</v>
      </c>
      <c r="G31" s="342" t="str">
        <f>'FORMULA 2'!O21</f>
        <v>004W</v>
      </c>
      <c r="H31" s="343" t="str">
        <f>'FORMULA 2'!W21</f>
        <v>11 Dec</v>
      </c>
      <c r="I31" s="287" t="s">
        <v>197</v>
      </c>
      <c r="J31" s="288">
        <f>H31+16</f>
        <v>44922</v>
      </c>
      <c r="K31" s="287" t="s">
        <v>197</v>
      </c>
      <c r="L31" s="287" t="s">
        <v>197</v>
      </c>
      <c r="M31" s="287" t="s">
        <v>197</v>
      </c>
      <c r="N31" s="287" t="s">
        <v>197</v>
      </c>
      <c r="O31" s="287" t="s">
        <v>197</v>
      </c>
      <c r="P31" s="287" t="s">
        <v>197</v>
      </c>
      <c r="Q31" s="287" t="s">
        <v>197</v>
      </c>
      <c r="R31" s="287" t="s">
        <v>197</v>
      </c>
      <c r="S31" s="287" t="s">
        <v>197</v>
      </c>
      <c r="T31" s="287" t="s">
        <v>197</v>
      </c>
      <c r="U31" s="287" t="s">
        <v>197</v>
      </c>
      <c r="V31" s="288">
        <f>H31+19</f>
        <v>44925</v>
      </c>
      <c r="W31" s="288">
        <f>H31+22</f>
        <v>44928</v>
      </c>
      <c r="X31" s="288">
        <f>H31+24</f>
        <v>44930</v>
      </c>
      <c r="Y31" s="279" t="s">
        <v>197</v>
      </c>
      <c r="Z31" s="229"/>
      <c r="AA31" s="229"/>
    </row>
    <row r="32" spans="1:27" s="201" customFormat="1" ht="18" hidden="1" customHeight="1">
      <c r="A32" s="344" t="s">
        <v>392</v>
      </c>
      <c r="B32" s="345" t="s">
        <v>453</v>
      </c>
      <c r="C32" s="346">
        <v>44865</v>
      </c>
      <c r="D32" s="347" t="s">
        <v>30</v>
      </c>
      <c r="E32" s="348">
        <v>44804</v>
      </c>
      <c r="F32" s="349" t="str">
        <f>'FORMULA 2'!C6</f>
        <v>THALASSA ELPIDA</v>
      </c>
      <c r="G32" s="350" t="str">
        <f>'FORMULA 2'!O6</f>
        <v>0572-043W</v>
      </c>
      <c r="H32" s="351" t="str">
        <f>'FORMULA 2'!W6</f>
        <v>12 Dec</v>
      </c>
      <c r="I32" s="352">
        <f>H32+15</f>
        <v>44922</v>
      </c>
      <c r="J32" s="353" t="s">
        <v>197</v>
      </c>
      <c r="K32" s="354">
        <f>H32+20</f>
        <v>44927</v>
      </c>
      <c r="L32" s="355">
        <f>H32+23</f>
        <v>44930</v>
      </c>
      <c r="M32" s="355">
        <f>H32+25</f>
        <v>44932</v>
      </c>
      <c r="N32" s="355">
        <f>H32+18</f>
        <v>44925</v>
      </c>
      <c r="O32" s="353" t="s">
        <v>197</v>
      </c>
      <c r="P32" s="353" t="s">
        <v>197</v>
      </c>
      <c r="Q32" s="353" t="s">
        <v>197</v>
      </c>
      <c r="R32" s="353" t="s">
        <v>197</v>
      </c>
      <c r="S32" s="353" t="s">
        <v>197</v>
      </c>
      <c r="T32" s="353" t="s">
        <v>197</v>
      </c>
      <c r="U32" s="353" t="s">
        <v>197</v>
      </c>
      <c r="V32" s="353" t="s">
        <v>197</v>
      </c>
      <c r="W32" s="353" t="s">
        <v>197</v>
      </c>
      <c r="X32" s="353" t="s">
        <v>197</v>
      </c>
      <c r="Y32" s="291" t="s">
        <v>197</v>
      </c>
      <c r="Z32" s="229"/>
      <c r="AA32" s="229"/>
    </row>
    <row r="33" spans="1:27" s="118" customFormat="1" ht="17.25" customHeight="1">
      <c r="A33" s="356"/>
      <c r="B33" s="357"/>
      <c r="C33" s="357"/>
      <c r="D33" s="356"/>
      <c r="E33" s="358"/>
      <c r="F33" s="359"/>
      <c r="G33" s="356"/>
      <c r="H33" s="25"/>
      <c r="I33" s="23"/>
      <c r="J33" s="251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51"/>
      <c r="W33" s="251"/>
      <c r="X33" s="360" t="s">
        <v>848</v>
      </c>
      <c r="Y33" s="356"/>
      <c r="Z33" s="356"/>
      <c r="AA33" s="356"/>
    </row>
    <row r="34" spans="1:27" s="385" customFormat="1" ht="20.25">
      <c r="A34" s="379" t="s">
        <v>15</v>
      </c>
      <c r="B34" s="379"/>
      <c r="C34" s="380"/>
      <c r="D34" s="381"/>
      <c r="E34" s="381"/>
      <c r="F34" s="382"/>
      <c r="G34" s="383"/>
      <c r="H34" s="384"/>
      <c r="J34" s="386"/>
      <c r="V34" s="386"/>
      <c r="W34" s="386"/>
      <c r="X34" s="386"/>
      <c r="Y34" s="386"/>
    </row>
    <row r="35" spans="1:27" s="385" customFormat="1" ht="20.25">
      <c r="A35" s="387"/>
      <c r="B35" s="388"/>
      <c r="C35" s="389"/>
      <c r="D35" s="390"/>
      <c r="E35" s="389"/>
      <c r="F35" s="382"/>
      <c r="G35" s="383"/>
      <c r="H35" s="384"/>
      <c r="J35" s="386"/>
      <c r="O35" s="391"/>
      <c r="V35" s="386"/>
      <c r="W35" s="386"/>
      <c r="X35" s="386"/>
      <c r="Y35" s="386"/>
    </row>
    <row r="36" spans="1:27" s="385" customFormat="1" ht="20.25">
      <c r="A36" s="392" t="s">
        <v>161</v>
      </c>
      <c r="B36" s="388"/>
      <c r="C36" s="389"/>
      <c r="F36" s="393"/>
      <c r="G36" s="394"/>
      <c r="H36" s="395"/>
      <c r="I36" s="396"/>
      <c r="J36" s="396"/>
      <c r="K36" s="396"/>
      <c r="O36" s="391"/>
      <c r="V36" s="386"/>
      <c r="W36" s="386"/>
      <c r="X36" s="386"/>
      <c r="Y36" s="386"/>
    </row>
    <row r="37" spans="1:27" s="385" customFormat="1" ht="20.25">
      <c r="A37" s="397" t="s">
        <v>160</v>
      </c>
      <c r="B37" s="388"/>
      <c r="C37" s="398"/>
      <c r="F37" s="393"/>
      <c r="G37" s="394"/>
      <c r="H37" s="399"/>
      <c r="I37" s="399"/>
      <c r="J37" s="399"/>
      <c r="K37" s="399"/>
      <c r="O37" s="391"/>
      <c r="V37" s="386"/>
      <c r="W37" s="386"/>
      <c r="X37" s="386"/>
      <c r="Y37" s="386"/>
    </row>
    <row r="38" spans="1:27" s="385" customFormat="1" ht="20.25">
      <c r="A38" s="388"/>
      <c r="B38" s="400"/>
      <c r="C38" s="401"/>
      <c r="F38" s="393"/>
      <c r="G38" s="394"/>
      <c r="H38" s="399"/>
      <c r="I38" s="399"/>
      <c r="J38" s="399"/>
      <c r="K38" s="399"/>
      <c r="O38" s="391"/>
      <c r="V38" s="386"/>
      <c r="W38" s="386"/>
      <c r="X38" s="386"/>
      <c r="Y38" s="386"/>
    </row>
    <row r="39" spans="1:27" s="385" customFormat="1" ht="20.25">
      <c r="A39" s="402" t="s">
        <v>846</v>
      </c>
      <c r="B39" s="400"/>
      <c r="C39" s="401"/>
      <c r="F39" s="393"/>
      <c r="G39" s="394"/>
      <c r="H39" s="399"/>
      <c r="I39" s="399"/>
      <c r="J39" s="399"/>
      <c r="K39" s="399"/>
      <c r="V39" s="386"/>
      <c r="W39" s="386"/>
      <c r="X39" s="386"/>
      <c r="Y39" s="386"/>
    </row>
    <row r="40" spans="1:27" s="385" customFormat="1" ht="20.25">
      <c r="A40" s="402" t="s">
        <v>847</v>
      </c>
      <c r="B40" s="403"/>
      <c r="C40" s="389"/>
      <c r="F40" s="404"/>
      <c r="G40" s="405"/>
      <c r="H40" s="399"/>
      <c r="I40" s="399"/>
      <c r="J40" s="399"/>
      <c r="K40" s="399"/>
      <c r="V40" s="386"/>
      <c r="W40" s="386"/>
      <c r="X40" s="386"/>
      <c r="Y40" s="386"/>
    </row>
    <row r="41" spans="1:27" ht="17.25" customHeight="1">
      <c r="B41" s="228"/>
      <c r="F41" s="361"/>
      <c r="G41" s="362"/>
      <c r="H41" s="259"/>
      <c r="I41" s="259"/>
      <c r="J41" s="259"/>
      <c r="K41" s="259"/>
    </row>
    <row r="42" spans="1:27" ht="15" customHeight="1">
      <c r="A42" s="225"/>
      <c r="B42" s="67"/>
      <c r="F42" s="249"/>
      <c r="G42" s="250"/>
      <c r="H42" s="259"/>
      <c r="I42" s="259"/>
      <c r="J42" s="259"/>
      <c r="K42" s="259"/>
    </row>
    <row r="43" spans="1:27" ht="15" customHeight="1">
      <c r="A43" s="23"/>
      <c r="B43" s="23"/>
      <c r="C43" s="256"/>
      <c r="D43" s="256"/>
      <c r="E43" s="256"/>
      <c r="F43" s="363"/>
      <c r="G43" s="364"/>
    </row>
    <row r="44" spans="1:27" ht="15.75">
      <c r="A44" s="23"/>
      <c r="B44" s="23"/>
      <c r="C44" s="365"/>
      <c r="D44" s="365"/>
      <c r="E44" s="365"/>
      <c r="F44" s="366"/>
      <c r="G44" s="366"/>
      <c r="H44" s="367"/>
      <c r="I44" s="259"/>
      <c r="J44" s="259"/>
      <c r="K44" s="259"/>
    </row>
    <row r="45" spans="1:27" ht="15" customHeight="1">
      <c r="A45" s="23"/>
      <c r="B45" s="23"/>
      <c r="C45" s="259"/>
      <c r="D45" s="259"/>
      <c r="E45" s="259"/>
      <c r="F45" s="259"/>
      <c r="G45" s="368"/>
      <c r="I45" s="365"/>
      <c r="J45" s="369"/>
      <c r="K45" s="259"/>
    </row>
    <row r="46" spans="1:27" ht="15.75">
      <c r="A46" s="23"/>
      <c r="B46" s="23"/>
      <c r="C46" s="370"/>
      <c r="D46" s="370"/>
      <c r="E46" s="370"/>
      <c r="F46" s="371"/>
      <c r="G46" s="372"/>
      <c r="H46" s="373"/>
      <c r="I46" s="365"/>
      <c r="J46" s="369"/>
      <c r="K46" s="259"/>
    </row>
    <row r="47" spans="1:27" ht="15.75">
      <c r="A47" s="23"/>
      <c r="B47" s="23"/>
      <c r="C47" s="23"/>
      <c r="D47" s="23"/>
      <c r="E47" s="23"/>
      <c r="I47" s="365"/>
      <c r="J47" s="369"/>
      <c r="K47" s="259"/>
    </row>
    <row r="48" spans="1:27" ht="15.75">
      <c r="A48" s="23"/>
      <c r="B48" s="23"/>
      <c r="C48" s="23"/>
      <c r="D48" s="23"/>
      <c r="E48" s="23"/>
      <c r="H48" s="23"/>
      <c r="I48" s="366"/>
      <c r="J48" s="369"/>
      <c r="K48" s="259"/>
    </row>
    <row r="49" spans="1:11" ht="15.75">
      <c r="A49" s="23"/>
      <c r="B49" s="23"/>
      <c r="C49" s="23"/>
      <c r="D49" s="23"/>
      <c r="E49" s="23"/>
      <c r="H49" s="23"/>
      <c r="I49" s="366"/>
      <c r="J49" s="369"/>
      <c r="K49" s="259"/>
    </row>
    <row r="50" spans="1:11">
      <c r="A50" s="23"/>
      <c r="B50" s="23"/>
      <c r="C50" s="23"/>
      <c r="D50" s="23"/>
      <c r="E50" s="23"/>
      <c r="H50" s="23"/>
    </row>
    <row r="51" spans="1:11">
      <c r="A51" s="23"/>
      <c r="B51" s="23"/>
      <c r="C51" s="23"/>
      <c r="D51" s="23"/>
      <c r="E51" s="23"/>
      <c r="H51" s="23"/>
    </row>
    <row r="52" spans="1:11">
      <c r="A52" s="23"/>
      <c r="B52" s="23"/>
      <c r="C52" s="23"/>
      <c r="D52" s="23"/>
      <c r="E52" s="23"/>
      <c r="H52" s="23"/>
    </row>
    <row r="53" spans="1:11">
      <c r="A53" s="23"/>
      <c r="B53" s="23"/>
      <c r="C53" s="23"/>
      <c r="D53" s="23"/>
      <c r="E53" s="23"/>
    </row>
    <row r="56" spans="1:11" ht="15.75">
      <c r="B56" s="374"/>
      <c r="C56" s="23"/>
      <c r="D56" s="23"/>
    </row>
    <row r="57" spans="1:11" ht="15.75">
      <c r="B57" s="375"/>
      <c r="C57" s="23"/>
      <c r="D57" s="23"/>
      <c r="E57" s="376"/>
      <c r="F57" s="376"/>
    </row>
    <row r="58" spans="1:11" ht="15.75">
      <c r="B58" s="375"/>
      <c r="C58" s="23"/>
      <c r="D58" s="23"/>
    </row>
    <row r="59" spans="1:11" ht="15.75">
      <c r="B59" s="375"/>
      <c r="C59" s="23"/>
      <c r="D59" s="23"/>
    </row>
    <row r="60" spans="1:11" ht="15.75">
      <c r="B60" s="375"/>
      <c r="C60" s="23"/>
      <c r="D60" s="23"/>
    </row>
    <row r="61" spans="1:11" ht="15.75">
      <c r="B61" s="375"/>
    </row>
    <row r="62" spans="1:11" ht="15.75">
      <c r="B62" s="375"/>
    </row>
    <row r="63" spans="1:11" ht="15.75">
      <c r="B63" s="375"/>
    </row>
    <row r="64" spans="1:11" ht="15.75">
      <c r="B64" s="375"/>
      <c r="C64" s="377"/>
      <c r="D64" s="377"/>
      <c r="E64" s="376"/>
      <c r="F64" s="376"/>
      <c r="G64" s="378"/>
    </row>
    <row r="65" spans="2:5" ht="15.75">
      <c r="B65" s="375"/>
    </row>
    <row r="66" spans="2:5" ht="15.75">
      <c r="B66" s="375"/>
    </row>
    <row r="67" spans="2:5" ht="15.75">
      <c r="B67" s="375"/>
    </row>
    <row r="68" spans="2:5" ht="15.75">
      <c r="B68" s="375"/>
    </row>
    <row r="69" spans="2:5" ht="15.75">
      <c r="B69" s="375"/>
    </row>
    <row r="70" spans="2:5" ht="15.75">
      <c r="B70" s="375"/>
    </row>
    <row r="71" spans="2:5" ht="15.75">
      <c r="B71" s="375"/>
      <c r="C71" s="376"/>
      <c r="D71" s="376"/>
      <c r="E71" s="376"/>
    </row>
    <row r="72" spans="2:5" ht="15.75">
      <c r="B72" s="375"/>
    </row>
    <row r="73" spans="2:5" ht="15.75">
      <c r="B73" s="375"/>
    </row>
    <row r="74" spans="2:5" ht="15.75">
      <c r="B74" s="375"/>
    </row>
    <row r="75" spans="2:5" ht="15.75">
      <c r="B75" s="375"/>
    </row>
  </sheetData>
  <sheetProtection formatCells="0" selectLockedCells="1" selectUnlockedCells="1"/>
  <mergeCells count="7">
    <mergeCell ref="C6:D6"/>
    <mergeCell ref="F6:G7"/>
    <mergeCell ref="B1:Y1"/>
    <mergeCell ref="B2:Y2"/>
    <mergeCell ref="A6:B7"/>
    <mergeCell ref="I6:Y6"/>
    <mergeCell ref="H6:H7"/>
  </mergeCells>
  <conditionalFormatting sqref="Z33:Z1048576 Z1:Z9 Z13:Z14 Z16:Z25 Z11">
    <cfRule type="duplicateValues" dxfId="6" priority="18"/>
  </conditionalFormatting>
  <conditionalFormatting sqref="Z27">
    <cfRule type="duplicateValues" dxfId="5" priority="15"/>
  </conditionalFormatting>
  <conditionalFormatting sqref="Z15">
    <cfRule type="duplicateValues" dxfId="4" priority="12"/>
  </conditionalFormatting>
  <conditionalFormatting sqref="Z26">
    <cfRule type="duplicateValues" dxfId="3" priority="10"/>
  </conditionalFormatting>
  <conditionalFormatting sqref="Z28:Z30">
    <cfRule type="duplicateValues" dxfId="2" priority="3"/>
  </conditionalFormatting>
  <conditionalFormatting sqref="Z32">
    <cfRule type="duplicateValues" dxfId="1" priority="2"/>
  </conditionalFormatting>
  <conditionalFormatting sqref="Z31">
    <cfRule type="duplicateValues" dxfId="0" priority="1"/>
  </conditionalFormatting>
  <hyperlinks>
    <hyperlink ref="A4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45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02"/>
  <sheetViews>
    <sheetView zoomScale="80" zoomScaleNormal="80" zoomScaleSheetLayoutView="75" workbookViewId="0">
      <pane ySplit="4" topLeftCell="A5" activePane="bottomLeft" state="frozen"/>
      <selection pane="bottomLeft" activeCell="H24" sqref="H24"/>
    </sheetView>
  </sheetViews>
  <sheetFormatPr defaultColWidth="9" defaultRowHeight="13.5"/>
  <cols>
    <col min="1" max="1" width="13.75" style="17" customWidth="1"/>
    <col min="2" max="2" width="19" style="17" bestFit="1" customWidth="1"/>
    <col min="3" max="3" width="13.75" style="17" customWidth="1"/>
    <col min="4" max="4" width="13" style="17" bestFit="1" customWidth="1"/>
    <col min="5" max="5" width="14.375" style="146" customWidth="1"/>
    <col min="6" max="6" width="14.75" style="17" customWidth="1"/>
    <col min="7" max="7" width="12.75" style="17" customWidth="1"/>
    <col min="8" max="8" width="14.375" style="17" customWidth="1"/>
    <col min="9" max="9" width="12.375" style="17" bestFit="1" customWidth="1"/>
    <col min="10" max="10" width="13" style="15" bestFit="1" customWidth="1"/>
    <col min="11" max="11" width="65.75" style="7" bestFit="1" customWidth="1"/>
    <col min="12" max="12" width="7.75" style="7" customWidth="1"/>
    <col min="13" max="16384" width="9" style="7"/>
  </cols>
  <sheetData>
    <row r="1" spans="1:12" ht="15">
      <c r="A1" s="4" t="s">
        <v>308</v>
      </c>
      <c r="B1" s="5"/>
      <c r="C1" s="5"/>
      <c r="D1" s="5"/>
      <c r="E1" s="134"/>
      <c r="F1" s="5"/>
      <c r="G1" s="5"/>
      <c r="H1" s="5"/>
      <c r="I1" s="5"/>
      <c r="J1" s="21"/>
      <c r="K1" s="6" t="s">
        <v>72</v>
      </c>
    </row>
    <row r="2" spans="1:12" ht="15.75" customHeight="1" thickBot="1">
      <c r="A2" s="8" t="s">
        <v>36</v>
      </c>
      <c r="B2" s="9"/>
      <c r="C2" s="9"/>
      <c r="D2" s="9"/>
      <c r="E2" s="135"/>
      <c r="F2" s="9"/>
      <c r="G2" s="9"/>
      <c r="H2" s="9"/>
      <c r="I2" s="9"/>
      <c r="J2" s="16"/>
      <c r="K2" s="10"/>
      <c r="L2" s="10"/>
    </row>
    <row r="3" spans="1:12" ht="14.25">
      <c r="A3" s="11" t="s">
        <v>32</v>
      </c>
      <c r="B3" s="12"/>
      <c r="C3" s="12"/>
      <c r="D3" s="12"/>
      <c r="E3" s="136"/>
      <c r="F3" s="12"/>
      <c r="G3" s="12"/>
      <c r="H3" s="12"/>
      <c r="I3" s="12"/>
      <c r="J3" s="22"/>
      <c r="K3" s="13" t="s">
        <v>73</v>
      </c>
    </row>
    <row r="4" spans="1:12" ht="14.25">
      <c r="A4" s="14" t="s">
        <v>309</v>
      </c>
      <c r="B4" s="157" t="s">
        <v>310</v>
      </c>
      <c r="C4" s="158" t="s">
        <v>311</v>
      </c>
      <c r="D4" s="159" t="s">
        <v>312</v>
      </c>
      <c r="E4" s="157" t="s">
        <v>313</v>
      </c>
      <c r="F4" s="158" t="s">
        <v>314</v>
      </c>
      <c r="G4" s="158" t="s">
        <v>315</v>
      </c>
      <c r="H4" s="157" t="s">
        <v>316</v>
      </c>
      <c r="I4" s="159" t="s">
        <v>317</v>
      </c>
      <c r="J4" s="159" t="s">
        <v>318</v>
      </c>
      <c r="K4" s="160" t="s">
        <v>17</v>
      </c>
    </row>
    <row r="5" spans="1:12" s="15" customFormat="1" ht="15">
      <c r="A5" s="14"/>
      <c r="B5" s="159"/>
      <c r="C5" s="159"/>
      <c r="D5" s="159"/>
      <c r="E5" s="157"/>
      <c r="F5" s="159"/>
      <c r="G5" s="159"/>
      <c r="H5" s="159"/>
      <c r="I5" s="159"/>
      <c r="J5" s="159"/>
      <c r="K5" s="161" t="s">
        <v>21</v>
      </c>
    </row>
    <row r="6" spans="1:12" s="138" customFormat="1" ht="14.25">
      <c r="A6" s="137"/>
      <c r="B6" s="157"/>
      <c r="C6" s="137" t="s">
        <v>319</v>
      </c>
      <c r="D6" s="157"/>
      <c r="E6" s="137"/>
      <c r="F6" s="137" t="s">
        <v>319</v>
      </c>
      <c r="G6" s="137" t="s">
        <v>319</v>
      </c>
      <c r="H6" s="162"/>
      <c r="I6" s="157"/>
      <c r="J6" s="157" t="s">
        <v>18</v>
      </c>
      <c r="K6" s="157" t="s">
        <v>320</v>
      </c>
    </row>
    <row r="7" spans="1:12" s="138" customFormat="1" ht="14.25">
      <c r="A7" s="137" t="s">
        <v>321</v>
      </c>
      <c r="B7" s="157" t="s">
        <v>18</v>
      </c>
      <c r="C7" s="157" t="s">
        <v>18</v>
      </c>
      <c r="D7" s="157" t="s">
        <v>18</v>
      </c>
      <c r="E7" s="157"/>
      <c r="F7" s="157" t="s">
        <v>18</v>
      </c>
      <c r="G7" s="157" t="s">
        <v>18</v>
      </c>
      <c r="H7" s="162"/>
      <c r="I7" s="157" t="s">
        <v>18</v>
      </c>
      <c r="J7" s="157" t="s">
        <v>18</v>
      </c>
      <c r="K7" s="157" t="s">
        <v>322</v>
      </c>
      <c r="L7" s="139"/>
    </row>
    <row r="8" spans="1:12" s="138" customFormat="1" ht="14.25">
      <c r="A8" s="140"/>
      <c r="B8" s="157" t="s">
        <v>20</v>
      </c>
      <c r="C8" s="157" t="s">
        <v>20</v>
      </c>
      <c r="D8" s="157" t="s">
        <v>20</v>
      </c>
      <c r="E8" s="157" t="s">
        <v>20</v>
      </c>
      <c r="F8" s="157" t="s">
        <v>20</v>
      </c>
      <c r="G8" s="157" t="s">
        <v>20</v>
      </c>
      <c r="H8" s="157" t="s">
        <v>20</v>
      </c>
      <c r="I8" s="157" t="s">
        <v>20</v>
      </c>
      <c r="J8" s="157" t="s">
        <v>20</v>
      </c>
      <c r="K8" s="157" t="s">
        <v>323</v>
      </c>
    </row>
    <row r="9" spans="1:12" s="138" customFormat="1" ht="14.25">
      <c r="A9" s="140" t="s">
        <v>324</v>
      </c>
      <c r="B9" s="157"/>
      <c r="C9" s="157"/>
      <c r="D9" s="157"/>
      <c r="E9" s="157"/>
      <c r="F9" s="140" t="s">
        <v>324</v>
      </c>
      <c r="G9" s="157"/>
      <c r="H9" s="157"/>
      <c r="I9" s="157"/>
      <c r="J9" s="157"/>
      <c r="K9" s="157" t="s">
        <v>323</v>
      </c>
    </row>
    <row r="10" spans="1:12" s="138" customFormat="1" ht="14.25">
      <c r="A10" s="18"/>
      <c r="B10" s="157" t="s">
        <v>20</v>
      </c>
      <c r="C10" s="157" t="s">
        <v>20</v>
      </c>
      <c r="D10" s="157" t="s">
        <v>20</v>
      </c>
      <c r="E10" s="157" t="s">
        <v>20</v>
      </c>
      <c r="F10" s="157" t="s">
        <v>20</v>
      </c>
      <c r="G10" s="157" t="s">
        <v>20</v>
      </c>
      <c r="H10" s="157" t="s">
        <v>20</v>
      </c>
      <c r="I10" s="157" t="s">
        <v>20</v>
      </c>
      <c r="J10" s="157" t="s">
        <v>20</v>
      </c>
      <c r="K10" s="157" t="s">
        <v>325</v>
      </c>
    </row>
    <row r="11" spans="1:12" s="138" customFormat="1" ht="14.25">
      <c r="A11" s="18"/>
      <c r="B11" s="157" t="s">
        <v>20</v>
      </c>
      <c r="C11" s="157" t="s">
        <v>20</v>
      </c>
      <c r="D11" s="157" t="s">
        <v>20</v>
      </c>
      <c r="E11" s="157" t="s">
        <v>20</v>
      </c>
      <c r="F11" s="157" t="s">
        <v>20</v>
      </c>
      <c r="G11" s="157" t="s">
        <v>20</v>
      </c>
      <c r="H11" s="157" t="s">
        <v>20</v>
      </c>
      <c r="I11" s="157" t="s">
        <v>20</v>
      </c>
      <c r="J11" s="157" t="s">
        <v>20</v>
      </c>
      <c r="K11" s="157" t="s">
        <v>326</v>
      </c>
    </row>
    <row r="12" spans="1:12" s="138" customFormat="1" ht="15">
      <c r="A12" s="18"/>
      <c r="B12" s="157"/>
      <c r="C12" s="157"/>
      <c r="D12" s="157"/>
      <c r="E12" s="157"/>
      <c r="F12" s="157"/>
      <c r="G12" s="157"/>
      <c r="H12" s="157"/>
      <c r="I12" s="157"/>
      <c r="J12" s="157"/>
      <c r="K12" s="163" t="s">
        <v>327</v>
      </c>
    </row>
    <row r="13" spans="1:12" s="138" customFormat="1" ht="14.25">
      <c r="A13" s="18"/>
      <c r="B13" s="157" t="s">
        <v>20</v>
      </c>
      <c r="C13" s="157" t="s">
        <v>20</v>
      </c>
      <c r="D13" s="157" t="s">
        <v>20</v>
      </c>
      <c r="E13" s="157" t="s">
        <v>20</v>
      </c>
      <c r="F13" s="157" t="s">
        <v>20</v>
      </c>
      <c r="G13" s="157" t="s">
        <v>20</v>
      </c>
      <c r="H13" s="157" t="s">
        <v>20</v>
      </c>
      <c r="I13" s="157" t="s">
        <v>20</v>
      </c>
      <c r="J13" s="157" t="s">
        <v>20</v>
      </c>
      <c r="K13" s="157" t="s">
        <v>328</v>
      </c>
    </row>
    <row r="14" spans="1:12" s="138" customFormat="1" ht="14.25">
      <c r="A14" s="18"/>
      <c r="B14" s="157" t="s">
        <v>20</v>
      </c>
      <c r="C14" s="157" t="s">
        <v>20</v>
      </c>
      <c r="D14" s="157" t="s">
        <v>20</v>
      </c>
      <c r="E14" s="157" t="s">
        <v>20</v>
      </c>
      <c r="F14" s="157" t="s">
        <v>20</v>
      </c>
      <c r="G14" s="157" t="s">
        <v>20</v>
      </c>
      <c r="H14" s="157" t="s">
        <v>20</v>
      </c>
      <c r="I14" s="157" t="s">
        <v>20</v>
      </c>
      <c r="J14" s="157" t="s">
        <v>20</v>
      </c>
      <c r="K14" s="157" t="s">
        <v>329</v>
      </c>
    </row>
    <row r="15" spans="1:12" s="138" customFormat="1" ht="14.25">
      <c r="A15" s="18"/>
      <c r="B15" s="157" t="s">
        <v>20</v>
      </c>
      <c r="C15" s="157" t="s">
        <v>20</v>
      </c>
      <c r="D15" s="157" t="s">
        <v>20</v>
      </c>
      <c r="E15" s="157" t="s">
        <v>20</v>
      </c>
      <c r="F15" s="157" t="s">
        <v>20</v>
      </c>
      <c r="G15" s="157" t="s">
        <v>20</v>
      </c>
      <c r="H15" s="157" t="s">
        <v>20</v>
      </c>
      <c r="I15" s="157" t="s">
        <v>20</v>
      </c>
      <c r="J15" s="157" t="s">
        <v>20</v>
      </c>
      <c r="K15" s="157" t="s">
        <v>330</v>
      </c>
    </row>
    <row r="16" spans="1:12" s="138" customFormat="1" ht="15">
      <c r="A16" s="18"/>
      <c r="B16" s="157"/>
      <c r="C16" s="157"/>
      <c r="D16" s="157"/>
      <c r="E16" s="157"/>
      <c r="F16" s="157"/>
      <c r="G16" s="157"/>
      <c r="H16" s="157"/>
      <c r="I16" s="157"/>
      <c r="J16" s="157"/>
      <c r="K16" s="163" t="s">
        <v>331</v>
      </c>
    </row>
    <row r="17" spans="1:12" s="138" customFormat="1" ht="14.25">
      <c r="A17" s="137"/>
      <c r="B17" s="157" t="s">
        <v>19</v>
      </c>
      <c r="C17" s="157" t="s">
        <v>332</v>
      </c>
      <c r="D17" s="157" t="s">
        <v>332</v>
      </c>
      <c r="E17" s="157"/>
      <c r="F17" s="157" t="s">
        <v>332</v>
      </c>
      <c r="G17" s="157" t="s">
        <v>332</v>
      </c>
      <c r="H17" s="157" t="s">
        <v>333</v>
      </c>
      <c r="I17" s="157" t="s">
        <v>334</v>
      </c>
      <c r="J17" s="157" t="s">
        <v>335</v>
      </c>
      <c r="K17" s="157" t="s">
        <v>336</v>
      </c>
    </row>
    <row r="18" spans="1:12" s="138" customFormat="1" ht="14.25">
      <c r="A18" s="18"/>
      <c r="B18" s="157" t="s">
        <v>19</v>
      </c>
      <c r="C18" s="157" t="s">
        <v>332</v>
      </c>
      <c r="D18" s="157" t="s">
        <v>332</v>
      </c>
      <c r="E18" s="157"/>
      <c r="F18" s="157" t="s">
        <v>332</v>
      </c>
      <c r="G18" s="157" t="s">
        <v>332</v>
      </c>
      <c r="H18" s="157" t="s">
        <v>333</v>
      </c>
      <c r="I18" s="157" t="s">
        <v>18</v>
      </c>
      <c r="J18" s="157" t="s">
        <v>335</v>
      </c>
      <c r="K18" s="157" t="s">
        <v>337</v>
      </c>
    </row>
    <row r="19" spans="1:12" s="138" customFormat="1" ht="14.25">
      <c r="A19" s="137"/>
      <c r="B19" s="157" t="s">
        <v>18</v>
      </c>
      <c r="C19" s="157" t="s">
        <v>19</v>
      </c>
      <c r="D19" s="157" t="s">
        <v>18</v>
      </c>
      <c r="E19" s="157"/>
      <c r="F19" s="157" t="s">
        <v>19</v>
      </c>
      <c r="G19" s="157" t="s">
        <v>332</v>
      </c>
      <c r="H19" s="157" t="s">
        <v>333</v>
      </c>
      <c r="I19" s="157" t="s">
        <v>18</v>
      </c>
      <c r="J19" s="157" t="s">
        <v>334</v>
      </c>
      <c r="K19" s="157" t="s">
        <v>338</v>
      </c>
    </row>
    <row r="20" spans="1:12" s="138" customFormat="1" ht="14.25">
      <c r="A20" s="137"/>
      <c r="B20" s="157" t="s">
        <v>18</v>
      </c>
      <c r="C20" s="157" t="s">
        <v>18</v>
      </c>
      <c r="D20" s="157" t="s">
        <v>18</v>
      </c>
      <c r="E20" s="157"/>
      <c r="F20" s="157" t="s">
        <v>18</v>
      </c>
      <c r="G20" s="157" t="s">
        <v>332</v>
      </c>
      <c r="H20" s="157" t="s">
        <v>333</v>
      </c>
      <c r="I20" s="157" t="s">
        <v>334</v>
      </c>
      <c r="J20" s="157" t="s">
        <v>335</v>
      </c>
      <c r="K20" s="157" t="s">
        <v>339</v>
      </c>
    </row>
    <row r="21" spans="1:12" s="138" customFormat="1" ht="15">
      <c r="A21" s="137"/>
      <c r="B21" s="157"/>
      <c r="C21" s="157"/>
      <c r="D21" s="157"/>
      <c r="E21" s="157"/>
      <c r="F21" s="157"/>
      <c r="G21" s="157"/>
      <c r="H21" s="157"/>
      <c r="I21" s="157"/>
      <c r="J21" s="157"/>
      <c r="K21" s="163"/>
    </row>
    <row r="22" spans="1:12" s="138" customFormat="1" ht="14.25">
      <c r="A22" s="137"/>
      <c r="B22" s="157" t="s">
        <v>19</v>
      </c>
      <c r="C22" s="157" t="s">
        <v>332</v>
      </c>
      <c r="D22" s="157" t="s">
        <v>332</v>
      </c>
      <c r="E22" s="157"/>
      <c r="F22" s="157" t="s">
        <v>332</v>
      </c>
      <c r="G22" s="157" t="s">
        <v>332</v>
      </c>
      <c r="H22" s="157" t="s">
        <v>333</v>
      </c>
      <c r="I22" s="157" t="s">
        <v>334</v>
      </c>
      <c r="J22" s="157" t="s">
        <v>335</v>
      </c>
      <c r="K22" s="157" t="s">
        <v>340</v>
      </c>
    </row>
    <row r="23" spans="1:12" s="138" customFormat="1" ht="14.25">
      <c r="A23" s="18"/>
      <c r="B23" s="157" t="s">
        <v>19</v>
      </c>
      <c r="C23" s="157" t="s">
        <v>332</v>
      </c>
      <c r="D23" s="157" t="s">
        <v>332</v>
      </c>
      <c r="E23" s="157"/>
      <c r="F23" s="157" t="s">
        <v>332</v>
      </c>
      <c r="G23" s="157" t="s">
        <v>332</v>
      </c>
      <c r="H23" s="157" t="s">
        <v>333</v>
      </c>
      <c r="I23" s="157" t="s">
        <v>18</v>
      </c>
      <c r="J23" s="157" t="s">
        <v>334</v>
      </c>
      <c r="K23" s="157" t="s">
        <v>341</v>
      </c>
    </row>
    <row r="24" spans="1:12" s="138" customFormat="1" ht="14.25">
      <c r="A24" s="137"/>
      <c r="B24" s="157" t="s">
        <v>18</v>
      </c>
      <c r="C24" s="157" t="s">
        <v>19</v>
      </c>
      <c r="D24" s="157" t="s">
        <v>18</v>
      </c>
      <c r="E24" s="157"/>
      <c r="F24" s="157" t="s">
        <v>19</v>
      </c>
      <c r="G24" s="157" t="s">
        <v>332</v>
      </c>
      <c r="H24" s="157" t="s">
        <v>333</v>
      </c>
      <c r="I24" s="157" t="s">
        <v>18</v>
      </c>
      <c r="J24" s="157" t="s">
        <v>335</v>
      </c>
      <c r="K24" s="157" t="s">
        <v>342</v>
      </c>
    </row>
    <row r="25" spans="1:12" s="138" customFormat="1" ht="14.25">
      <c r="A25" s="137"/>
      <c r="B25" s="157" t="s">
        <v>18</v>
      </c>
      <c r="C25" s="157" t="s">
        <v>18</v>
      </c>
      <c r="D25" s="157" t="s">
        <v>18</v>
      </c>
      <c r="E25" s="157"/>
      <c r="F25" s="157" t="s">
        <v>18</v>
      </c>
      <c r="G25" s="157" t="s">
        <v>332</v>
      </c>
      <c r="H25" s="157" t="s">
        <v>333</v>
      </c>
      <c r="I25" s="157" t="s">
        <v>334</v>
      </c>
      <c r="J25" s="157" t="s">
        <v>335</v>
      </c>
      <c r="K25" s="157" t="s">
        <v>343</v>
      </c>
    </row>
    <row r="26" spans="1:12" s="138" customFormat="1" ht="14.25">
      <c r="A26" s="137"/>
      <c r="B26" s="157"/>
      <c r="C26" s="157"/>
      <c r="D26" s="157"/>
      <c r="E26" s="157"/>
      <c r="F26" s="157"/>
      <c r="G26" s="157"/>
      <c r="H26" s="157"/>
      <c r="I26" s="157"/>
      <c r="J26" s="157"/>
      <c r="K26" s="157"/>
    </row>
    <row r="27" spans="1:12" s="138" customFormat="1" ht="15">
      <c r="A27" s="18"/>
      <c r="B27" s="157"/>
      <c r="C27" s="157"/>
      <c r="D27" s="157"/>
      <c r="E27" s="157"/>
      <c r="F27" s="157"/>
      <c r="G27" s="157"/>
      <c r="H27" s="157"/>
      <c r="I27" s="157"/>
      <c r="J27" s="157"/>
      <c r="K27" s="163" t="s">
        <v>22</v>
      </c>
    </row>
    <row r="28" spans="1:12" s="138" customFormat="1" ht="14.25">
      <c r="A28" s="137"/>
      <c r="B28" s="157" t="s">
        <v>18</v>
      </c>
      <c r="C28" s="157" t="s">
        <v>19</v>
      </c>
      <c r="D28" s="157" t="s">
        <v>18</v>
      </c>
      <c r="E28" s="157"/>
      <c r="F28" s="157" t="s">
        <v>19</v>
      </c>
      <c r="G28" s="157" t="s">
        <v>19</v>
      </c>
      <c r="H28" s="157"/>
      <c r="I28" s="157" t="s">
        <v>18</v>
      </c>
      <c r="J28" s="157" t="s">
        <v>18</v>
      </c>
      <c r="K28" s="157" t="s">
        <v>344</v>
      </c>
    </row>
    <row r="29" spans="1:12" s="138" customFormat="1" ht="14.25">
      <c r="A29" s="137"/>
      <c r="B29" s="157" t="s">
        <v>18</v>
      </c>
      <c r="C29" s="157" t="s">
        <v>19</v>
      </c>
      <c r="D29" s="157" t="s">
        <v>18</v>
      </c>
      <c r="E29" s="157"/>
      <c r="F29" s="157" t="s">
        <v>19</v>
      </c>
      <c r="G29" s="157" t="s">
        <v>19</v>
      </c>
      <c r="H29" s="157"/>
      <c r="I29" s="157" t="s">
        <v>18</v>
      </c>
      <c r="J29" s="157" t="s">
        <v>18</v>
      </c>
      <c r="K29" s="157" t="s">
        <v>235</v>
      </c>
    </row>
    <row r="30" spans="1:12" s="138" customFormat="1" ht="14.25">
      <c r="A30" s="137"/>
      <c r="B30" s="157" t="s">
        <v>18</v>
      </c>
      <c r="C30" s="157" t="s">
        <v>19</v>
      </c>
      <c r="D30" s="157" t="s">
        <v>18</v>
      </c>
      <c r="E30" s="157"/>
      <c r="F30" s="157" t="s">
        <v>19</v>
      </c>
      <c r="G30" s="157" t="s">
        <v>19</v>
      </c>
      <c r="H30" s="157"/>
      <c r="I30" s="157" t="s">
        <v>18</v>
      </c>
      <c r="J30" s="157" t="s">
        <v>18</v>
      </c>
      <c r="K30" s="157" t="s">
        <v>236</v>
      </c>
    </row>
    <row r="31" spans="1:12" s="138" customFormat="1" ht="14.25">
      <c r="A31" s="164"/>
      <c r="B31" s="165" t="s">
        <v>18</v>
      </c>
      <c r="C31" s="165" t="s">
        <v>19</v>
      </c>
      <c r="D31" s="165" t="s">
        <v>18</v>
      </c>
      <c r="E31" s="165"/>
      <c r="F31" s="165" t="s">
        <v>19</v>
      </c>
      <c r="G31" s="165" t="s">
        <v>19</v>
      </c>
      <c r="H31" s="165"/>
      <c r="I31" s="165" t="s">
        <v>18</v>
      </c>
      <c r="J31" s="165" t="s">
        <v>18</v>
      </c>
      <c r="K31" s="165" t="s">
        <v>237</v>
      </c>
    </row>
    <row r="32" spans="1:12" s="101" customFormat="1" ht="14.25">
      <c r="A32" s="162"/>
      <c r="B32" s="157" t="s">
        <v>334</v>
      </c>
      <c r="C32" s="157" t="s">
        <v>238</v>
      </c>
      <c r="D32" s="157" t="s">
        <v>18</v>
      </c>
      <c r="E32" s="157"/>
      <c r="F32" s="157" t="s">
        <v>19</v>
      </c>
      <c r="G32" s="157" t="s">
        <v>19</v>
      </c>
      <c r="H32" s="157"/>
      <c r="I32" s="157" t="s">
        <v>18</v>
      </c>
      <c r="J32" s="157" t="s">
        <v>18</v>
      </c>
      <c r="K32" s="157" t="s">
        <v>239</v>
      </c>
      <c r="L32" s="138"/>
    </row>
    <row r="33" spans="1:11" s="138" customFormat="1" ht="1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9" t="s">
        <v>23</v>
      </c>
    </row>
    <row r="34" spans="1:11" s="138" customFormat="1" ht="14.25">
      <c r="A34" s="18"/>
      <c r="B34" s="157" t="s">
        <v>333</v>
      </c>
      <c r="C34" s="157" t="s">
        <v>20</v>
      </c>
      <c r="D34" s="157" t="s">
        <v>20</v>
      </c>
      <c r="E34" s="157" t="s">
        <v>333</v>
      </c>
      <c r="F34" s="157" t="s">
        <v>20</v>
      </c>
      <c r="G34" s="157" t="s">
        <v>20</v>
      </c>
      <c r="H34" s="157" t="s">
        <v>333</v>
      </c>
      <c r="I34" s="157" t="s">
        <v>20</v>
      </c>
      <c r="J34" s="157" t="s">
        <v>20</v>
      </c>
      <c r="K34" s="157" t="s">
        <v>345</v>
      </c>
    </row>
    <row r="35" spans="1:11" s="138" customFormat="1" ht="14.25">
      <c r="A35" s="18"/>
      <c r="B35" s="157" t="s">
        <v>18</v>
      </c>
      <c r="C35" s="157" t="s">
        <v>20</v>
      </c>
      <c r="D35" s="157" t="s">
        <v>20</v>
      </c>
      <c r="E35" s="157" t="s">
        <v>333</v>
      </c>
      <c r="F35" s="157" t="s">
        <v>240</v>
      </c>
      <c r="G35" s="157" t="s">
        <v>20</v>
      </c>
      <c r="H35" s="157" t="s">
        <v>333</v>
      </c>
      <c r="I35" s="157" t="s">
        <v>240</v>
      </c>
      <c r="J35" s="157" t="s">
        <v>18</v>
      </c>
      <c r="K35" s="157" t="s">
        <v>346</v>
      </c>
    </row>
    <row r="36" spans="1:11" s="138" customFormat="1" ht="14.25">
      <c r="A36" s="18"/>
      <c r="B36" s="157" t="s">
        <v>18</v>
      </c>
      <c r="C36" s="157" t="s">
        <v>20</v>
      </c>
      <c r="D36" s="157" t="s">
        <v>20</v>
      </c>
      <c r="E36" s="157" t="s">
        <v>333</v>
      </c>
      <c r="F36" s="157" t="s">
        <v>20</v>
      </c>
      <c r="G36" s="157" t="s">
        <v>20</v>
      </c>
      <c r="H36" s="157" t="s">
        <v>333</v>
      </c>
      <c r="I36" s="157" t="s">
        <v>240</v>
      </c>
      <c r="J36" s="157" t="s">
        <v>18</v>
      </c>
      <c r="K36" s="157" t="s">
        <v>241</v>
      </c>
    </row>
    <row r="37" spans="1:11" s="138" customFormat="1" ht="14.25">
      <c r="A37" s="18"/>
      <c r="B37" s="157" t="s">
        <v>18</v>
      </c>
      <c r="C37" s="157" t="s">
        <v>20</v>
      </c>
      <c r="D37" s="157" t="s">
        <v>20</v>
      </c>
      <c r="E37" s="157" t="s">
        <v>333</v>
      </c>
      <c r="F37" s="157" t="s">
        <v>20</v>
      </c>
      <c r="G37" s="157" t="s">
        <v>20</v>
      </c>
      <c r="H37" s="157" t="s">
        <v>333</v>
      </c>
      <c r="I37" s="157" t="s">
        <v>240</v>
      </c>
      <c r="J37" s="157" t="s">
        <v>18</v>
      </c>
      <c r="K37" s="157" t="s">
        <v>242</v>
      </c>
    </row>
    <row r="38" spans="1:11" s="138" customFormat="1" ht="14.25">
      <c r="A38" s="18"/>
      <c r="B38" s="157" t="s">
        <v>20</v>
      </c>
      <c r="C38" s="157" t="s">
        <v>20</v>
      </c>
      <c r="D38" s="157" t="s">
        <v>20</v>
      </c>
      <c r="E38" s="157" t="s">
        <v>333</v>
      </c>
      <c r="F38" s="157" t="s">
        <v>20</v>
      </c>
      <c r="G38" s="157" t="s">
        <v>20</v>
      </c>
      <c r="H38" s="157" t="s">
        <v>20</v>
      </c>
      <c r="I38" s="157" t="s">
        <v>20</v>
      </c>
      <c r="J38" s="157" t="s">
        <v>20</v>
      </c>
      <c r="K38" s="157" t="s">
        <v>243</v>
      </c>
    </row>
    <row r="39" spans="1:11" s="138" customFormat="1" ht="14.25">
      <c r="A39" s="18"/>
      <c r="B39" s="157" t="s">
        <v>18</v>
      </c>
      <c r="C39" s="157" t="s">
        <v>20</v>
      </c>
      <c r="D39" s="157" t="s">
        <v>20</v>
      </c>
      <c r="E39" s="157" t="s">
        <v>333</v>
      </c>
      <c r="F39" s="157" t="s">
        <v>20</v>
      </c>
      <c r="G39" s="157" t="s">
        <v>20</v>
      </c>
      <c r="H39" s="157" t="s">
        <v>333</v>
      </c>
      <c r="I39" s="157" t="s">
        <v>240</v>
      </c>
      <c r="J39" s="157" t="s">
        <v>18</v>
      </c>
      <c r="K39" s="157" t="s">
        <v>347</v>
      </c>
    </row>
    <row r="40" spans="1:11" s="138" customFormat="1" ht="14.25">
      <c r="A40" s="18"/>
      <c r="B40" s="157" t="s">
        <v>18</v>
      </c>
      <c r="C40" s="157" t="s">
        <v>20</v>
      </c>
      <c r="D40" s="157" t="s">
        <v>20</v>
      </c>
      <c r="E40" s="157"/>
      <c r="F40" s="157" t="s">
        <v>20</v>
      </c>
      <c r="G40" s="157" t="s">
        <v>20</v>
      </c>
      <c r="H40" s="157" t="s">
        <v>20</v>
      </c>
      <c r="I40" s="157" t="s">
        <v>240</v>
      </c>
      <c r="J40" s="157" t="s">
        <v>18</v>
      </c>
      <c r="K40" s="157" t="s">
        <v>244</v>
      </c>
    </row>
    <row r="41" spans="1:11" s="138" customFormat="1" ht="14.25">
      <c r="A41" s="18"/>
      <c r="B41" s="157" t="s">
        <v>18</v>
      </c>
      <c r="C41" s="157" t="s">
        <v>20</v>
      </c>
      <c r="D41" s="157" t="s">
        <v>20</v>
      </c>
      <c r="E41" s="157" t="s">
        <v>20</v>
      </c>
      <c r="F41" s="157" t="s">
        <v>20</v>
      </c>
      <c r="G41" s="157" t="s">
        <v>20</v>
      </c>
      <c r="H41" s="157" t="s">
        <v>20</v>
      </c>
      <c r="I41" s="157" t="s">
        <v>240</v>
      </c>
      <c r="J41" s="157" t="s">
        <v>18</v>
      </c>
      <c r="K41" s="157" t="s">
        <v>245</v>
      </c>
    </row>
    <row r="42" spans="1:11" s="138" customFormat="1" ht="14.25">
      <c r="A42" s="18"/>
      <c r="B42" s="157" t="s">
        <v>20</v>
      </c>
      <c r="C42" s="157" t="s">
        <v>20</v>
      </c>
      <c r="D42" s="157" t="s">
        <v>20</v>
      </c>
      <c r="E42" s="157" t="s">
        <v>333</v>
      </c>
      <c r="F42" s="157" t="s">
        <v>20</v>
      </c>
      <c r="G42" s="157" t="s">
        <v>20</v>
      </c>
      <c r="H42" s="157" t="s">
        <v>20</v>
      </c>
      <c r="I42" s="157" t="s">
        <v>20</v>
      </c>
      <c r="J42" s="157" t="s">
        <v>20</v>
      </c>
      <c r="K42" s="157" t="s">
        <v>246</v>
      </c>
    </row>
    <row r="43" spans="1:11" s="138" customFormat="1" ht="14.25">
      <c r="A43" s="18"/>
      <c r="B43" s="157" t="s">
        <v>18</v>
      </c>
      <c r="C43" s="157" t="s">
        <v>20</v>
      </c>
      <c r="D43" s="157" t="s">
        <v>20</v>
      </c>
      <c r="E43" s="157" t="s">
        <v>240</v>
      </c>
      <c r="F43" s="157" t="s">
        <v>20</v>
      </c>
      <c r="G43" s="157" t="s">
        <v>20</v>
      </c>
      <c r="H43" s="157" t="s">
        <v>240</v>
      </c>
      <c r="I43" s="157" t="s">
        <v>240</v>
      </c>
      <c r="J43" s="157" t="s">
        <v>18</v>
      </c>
      <c r="K43" s="157" t="s">
        <v>247</v>
      </c>
    </row>
    <row r="44" spans="1:11" s="138" customFormat="1" ht="14.25">
      <c r="A44" s="18"/>
      <c r="B44" s="157" t="s">
        <v>20</v>
      </c>
      <c r="C44" s="157" t="s">
        <v>20</v>
      </c>
      <c r="D44" s="157" t="s">
        <v>20</v>
      </c>
      <c r="E44" s="157" t="s">
        <v>20</v>
      </c>
      <c r="F44" s="157" t="s">
        <v>20</v>
      </c>
      <c r="G44" s="157" t="s">
        <v>20</v>
      </c>
      <c r="H44" s="157" t="s">
        <v>20</v>
      </c>
      <c r="I44" s="157" t="s">
        <v>20</v>
      </c>
      <c r="J44" s="157" t="s">
        <v>20</v>
      </c>
      <c r="K44" s="157" t="s">
        <v>348</v>
      </c>
    </row>
    <row r="45" spans="1:11" s="138" customFormat="1" ht="14.25">
      <c r="A45" s="18"/>
      <c r="B45" s="157" t="s">
        <v>18</v>
      </c>
      <c r="C45" s="157" t="s">
        <v>20</v>
      </c>
      <c r="D45" s="157" t="s">
        <v>20</v>
      </c>
      <c r="E45" s="157" t="s">
        <v>20</v>
      </c>
      <c r="F45" s="157" t="s">
        <v>20</v>
      </c>
      <c r="G45" s="157" t="s">
        <v>20</v>
      </c>
      <c r="H45" s="157" t="s">
        <v>20</v>
      </c>
      <c r="I45" s="157" t="s">
        <v>240</v>
      </c>
      <c r="J45" s="157" t="s">
        <v>18</v>
      </c>
      <c r="K45" s="157" t="s">
        <v>349</v>
      </c>
    </row>
    <row r="46" spans="1:11" s="138" customFormat="1" ht="14.25">
      <c r="A46" s="18"/>
      <c r="B46" s="157" t="s">
        <v>20</v>
      </c>
      <c r="C46" s="157" t="s">
        <v>20</v>
      </c>
      <c r="D46" s="157" t="s">
        <v>20</v>
      </c>
      <c r="E46" s="157" t="s">
        <v>20</v>
      </c>
      <c r="F46" s="157" t="s">
        <v>20</v>
      </c>
      <c r="G46" s="157" t="s">
        <v>20</v>
      </c>
      <c r="H46" s="157" t="s">
        <v>20</v>
      </c>
      <c r="I46" s="157" t="s">
        <v>20</v>
      </c>
      <c r="J46" s="157" t="s">
        <v>20</v>
      </c>
      <c r="K46" s="157" t="s">
        <v>350</v>
      </c>
    </row>
    <row r="47" spans="1:11" s="138" customFormat="1" ht="15">
      <c r="A47" s="18"/>
      <c r="B47" s="162"/>
      <c r="C47" s="157"/>
      <c r="D47" s="162"/>
      <c r="E47" s="162"/>
      <c r="F47" s="157"/>
      <c r="G47" s="157"/>
      <c r="H47" s="166"/>
      <c r="I47" s="162"/>
      <c r="J47" s="162"/>
      <c r="K47" s="163" t="s">
        <v>24</v>
      </c>
    </row>
    <row r="48" spans="1:11" s="138" customFormat="1" ht="14.25">
      <c r="A48" s="137"/>
      <c r="B48" s="157" t="s">
        <v>18</v>
      </c>
      <c r="C48" s="157" t="s">
        <v>19</v>
      </c>
      <c r="D48" s="157" t="s">
        <v>18</v>
      </c>
      <c r="E48" s="157"/>
      <c r="F48" s="157" t="s">
        <v>19</v>
      </c>
      <c r="G48" s="157" t="s">
        <v>19</v>
      </c>
      <c r="H48" s="157"/>
      <c r="I48" s="167"/>
      <c r="J48" s="157" t="s">
        <v>19</v>
      </c>
      <c r="K48" s="157" t="s">
        <v>351</v>
      </c>
    </row>
    <row r="49" spans="1:11" s="138" customFormat="1" ht="14.25">
      <c r="A49" s="137"/>
      <c r="B49" s="157" t="s">
        <v>18</v>
      </c>
      <c r="C49" s="157" t="s">
        <v>19</v>
      </c>
      <c r="D49" s="157" t="s">
        <v>18</v>
      </c>
      <c r="E49" s="157"/>
      <c r="F49" s="157" t="s">
        <v>19</v>
      </c>
      <c r="G49" s="157" t="s">
        <v>19</v>
      </c>
      <c r="H49" s="157"/>
      <c r="I49" s="167"/>
      <c r="J49" s="157" t="s">
        <v>19</v>
      </c>
      <c r="K49" s="157" t="s">
        <v>352</v>
      </c>
    </row>
    <row r="50" spans="1:11" s="138" customFormat="1" ht="14.25">
      <c r="A50" s="137"/>
      <c r="B50" s="157" t="s">
        <v>18</v>
      </c>
      <c r="C50" s="157" t="s">
        <v>19</v>
      </c>
      <c r="D50" s="157" t="s">
        <v>18</v>
      </c>
      <c r="E50" s="157"/>
      <c r="F50" s="157" t="s">
        <v>19</v>
      </c>
      <c r="G50" s="157" t="s">
        <v>19</v>
      </c>
      <c r="H50" s="157"/>
      <c r="I50" s="157" t="s">
        <v>18</v>
      </c>
      <c r="J50" s="157" t="s">
        <v>19</v>
      </c>
      <c r="K50" s="157" t="s">
        <v>248</v>
      </c>
    </row>
    <row r="51" spans="1:11" s="142" customFormat="1" ht="15">
      <c r="A51" s="141"/>
      <c r="B51" s="157"/>
      <c r="C51" s="157"/>
      <c r="D51" s="157"/>
      <c r="E51" s="157"/>
      <c r="F51" s="157"/>
      <c r="G51" s="157"/>
      <c r="H51" s="157"/>
      <c r="I51" s="157"/>
      <c r="J51" s="157"/>
      <c r="K51" s="163"/>
    </row>
    <row r="52" spans="1:11" s="138" customFormat="1" ht="15.75">
      <c r="A52" s="143"/>
      <c r="B52" s="157"/>
      <c r="C52" s="157"/>
      <c r="D52" s="157"/>
      <c r="E52" s="157"/>
      <c r="F52" s="157"/>
      <c r="G52" s="157"/>
      <c r="H52" s="157"/>
      <c r="I52" s="157"/>
      <c r="J52" s="157"/>
      <c r="K52" s="163" t="s">
        <v>25</v>
      </c>
    </row>
    <row r="53" spans="1:11" s="138" customFormat="1" ht="14.25">
      <c r="A53" s="137"/>
      <c r="B53" s="157" t="s">
        <v>19</v>
      </c>
      <c r="C53" s="157" t="s">
        <v>19</v>
      </c>
      <c r="D53" s="157" t="s">
        <v>19</v>
      </c>
      <c r="E53" s="157"/>
      <c r="F53" s="157" t="s">
        <v>19</v>
      </c>
      <c r="G53" s="157" t="s">
        <v>19</v>
      </c>
      <c r="H53" s="157"/>
      <c r="I53" s="167"/>
      <c r="J53" s="157" t="s">
        <v>19</v>
      </c>
      <c r="K53" s="157" t="s">
        <v>249</v>
      </c>
    </row>
    <row r="54" spans="1:11" s="138" customFormat="1" ht="14.25">
      <c r="A54" s="137" t="s">
        <v>353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 t="s">
        <v>64</v>
      </c>
    </row>
    <row r="55" spans="1:11" s="138" customFormat="1" ht="14.25">
      <c r="A55" s="137" t="s">
        <v>353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 t="s">
        <v>65</v>
      </c>
    </row>
    <row r="56" spans="1:11" s="138" customFormat="1" ht="14.25">
      <c r="A56" s="137" t="s">
        <v>353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 t="s">
        <v>66</v>
      </c>
    </row>
    <row r="57" spans="1:11" s="138" customFormat="1" ht="14.25">
      <c r="A57" s="137" t="s">
        <v>353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 t="s">
        <v>67</v>
      </c>
    </row>
    <row r="58" spans="1:11" s="138" customFormat="1" ht="14.25">
      <c r="A58" s="137" t="s">
        <v>353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 t="s">
        <v>68</v>
      </c>
    </row>
    <row r="59" spans="1:11" s="138" customFormat="1" ht="14.25">
      <c r="A59" s="18"/>
      <c r="B59" s="157"/>
      <c r="C59" s="157"/>
      <c r="D59" s="157"/>
      <c r="E59" s="157"/>
      <c r="F59" s="157"/>
      <c r="G59" s="157"/>
      <c r="H59" s="157"/>
      <c r="I59" s="157"/>
      <c r="J59" s="157"/>
      <c r="K59" s="157"/>
    </row>
    <row r="60" spans="1:11" s="138" customFormat="1" ht="15">
      <c r="A60" s="18"/>
      <c r="B60" s="157"/>
      <c r="C60" s="157"/>
      <c r="D60" s="157"/>
      <c r="E60" s="157"/>
      <c r="F60" s="157"/>
      <c r="G60" s="157"/>
      <c r="H60" s="157"/>
      <c r="I60" s="157"/>
      <c r="J60" s="157"/>
      <c r="K60" s="163" t="s">
        <v>354</v>
      </c>
    </row>
    <row r="61" spans="1:11" s="138" customFormat="1" ht="14.25">
      <c r="A61" s="144"/>
      <c r="B61" s="157" t="s">
        <v>18</v>
      </c>
      <c r="C61" s="157" t="s">
        <v>240</v>
      </c>
      <c r="D61" s="157" t="s">
        <v>240</v>
      </c>
      <c r="E61" s="157"/>
      <c r="F61" s="157" t="s">
        <v>240</v>
      </c>
      <c r="G61" s="157" t="s">
        <v>240</v>
      </c>
      <c r="H61" s="157" t="s">
        <v>20</v>
      </c>
      <c r="I61" s="157" t="s">
        <v>250</v>
      </c>
      <c r="J61" s="157" t="s">
        <v>18</v>
      </c>
      <c r="K61" s="157" t="s">
        <v>251</v>
      </c>
    </row>
    <row r="62" spans="1:11" s="138" customFormat="1" ht="14.25">
      <c r="A62" s="144"/>
      <c r="B62" s="157" t="s">
        <v>18</v>
      </c>
      <c r="C62" s="157" t="s">
        <v>240</v>
      </c>
      <c r="D62" s="157" t="s">
        <v>240</v>
      </c>
      <c r="E62" s="157"/>
      <c r="F62" s="157" t="s">
        <v>240</v>
      </c>
      <c r="G62" s="157" t="s">
        <v>240</v>
      </c>
      <c r="H62" s="157" t="s">
        <v>20</v>
      </c>
      <c r="I62" s="157" t="s">
        <v>250</v>
      </c>
      <c r="J62" s="157" t="s">
        <v>18</v>
      </c>
      <c r="K62" s="157" t="s">
        <v>252</v>
      </c>
    </row>
    <row r="63" spans="1:11" s="138" customFormat="1" ht="15">
      <c r="A63" s="18"/>
      <c r="B63" s="157"/>
      <c r="C63" s="157"/>
      <c r="D63" s="157"/>
      <c r="E63" s="157"/>
      <c r="F63" s="157"/>
      <c r="G63" s="157"/>
      <c r="H63" s="157"/>
      <c r="I63" s="157"/>
      <c r="J63" s="157"/>
      <c r="K63" s="163" t="s">
        <v>26</v>
      </c>
    </row>
    <row r="64" spans="1:11" s="138" customFormat="1" ht="14.25">
      <c r="A64" s="18"/>
      <c r="B64" s="157" t="s">
        <v>18</v>
      </c>
      <c r="C64" s="157" t="s">
        <v>18</v>
      </c>
      <c r="D64" s="157" t="s">
        <v>18</v>
      </c>
      <c r="E64" s="157"/>
      <c r="F64" s="157" t="s">
        <v>18</v>
      </c>
      <c r="G64" s="157" t="s">
        <v>18</v>
      </c>
      <c r="H64" s="157"/>
      <c r="I64" s="157" t="s">
        <v>334</v>
      </c>
      <c r="J64" s="157" t="s">
        <v>18</v>
      </c>
      <c r="K64" s="157" t="s">
        <v>253</v>
      </c>
    </row>
    <row r="65" spans="1:11" s="138" customFormat="1" ht="15">
      <c r="A65" s="18"/>
      <c r="B65" s="157"/>
      <c r="C65" s="157"/>
      <c r="D65" s="157"/>
      <c r="E65" s="157"/>
      <c r="F65" s="157"/>
      <c r="G65" s="157"/>
      <c r="H65" s="157"/>
      <c r="I65" s="157"/>
      <c r="J65" s="157"/>
      <c r="K65" s="163" t="s">
        <v>254</v>
      </c>
    </row>
    <row r="66" spans="1:11" s="138" customFormat="1" ht="14.25">
      <c r="A66" s="18"/>
      <c r="B66" s="157" t="s">
        <v>255</v>
      </c>
      <c r="C66" s="157" t="s">
        <v>20</v>
      </c>
      <c r="D66" s="157" t="s">
        <v>20</v>
      </c>
      <c r="E66" s="157" t="s">
        <v>333</v>
      </c>
      <c r="F66" s="157" t="s">
        <v>20</v>
      </c>
      <c r="G66" s="157" t="s">
        <v>20</v>
      </c>
      <c r="H66" s="157"/>
      <c r="I66" s="157" t="s">
        <v>20</v>
      </c>
      <c r="J66" s="157" t="s">
        <v>20</v>
      </c>
      <c r="K66" s="157" t="s">
        <v>256</v>
      </c>
    </row>
    <row r="67" spans="1:11" s="138" customFormat="1" ht="14.25">
      <c r="A67" s="18"/>
      <c r="B67" s="157"/>
      <c r="C67" s="157"/>
      <c r="D67" s="157"/>
      <c r="E67" s="157"/>
      <c r="F67" s="157"/>
      <c r="G67" s="157"/>
      <c r="H67" s="157"/>
      <c r="I67" s="157"/>
      <c r="J67" s="157"/>
      <c r="K67" s="157"/>
    </row>
    <row r="68" spans="1:11" s="138" customFormat="1" ht="13.5" customHeight="1">
      <c r="A68" s="18"/>
      <c r="B68" s="157"/>
      <c r="C68" s="157"/>
      <c r="D68" s="157"/>
      <c r="E68" s="157"/>
      <c r="F68" s="157"/>
      <c r="G68" s="157"/>
      <c r="H68" s="157"/>
      <c r="I68" s="157"/>
      <c r="J68" s="157"/>
      <c r="K68" s="163" t="s">
        <v>257</v>
      </c>
    </row>
    <row r="69" spans="1:11" s="138" customFormat="1" ht="14.25">
      <c r="A69" s="18"/>
      <c r="B69" s="157"/>
      <c r="C69" s="18" t="s">
        <v>240</v>
      </c>
      <c r="D69" s="157" t="s">
        <v>20</v>
      </c>
      <c r="E69" s="157" t="s">
        <v>355</v>
      </c>
      <c r="F69" s="18" t="s">
        <v>240</v>
      </c>
      <c r="G69" s="18" t="s">
        <v>240</v>
      </c>
      <c r="H69" s="157"/>
      <c r="I69" s="157" t="s">
        <v>20</v>
      </c>
      <c r="J69" s="157" t="s">
        <v>20</v>
      </c>
      <c r="K69" s="157" t="s">
        <v>258</v>
      </c>
    </row>
    <row r="70" spans="1:11" s="138" customFormat="1" ht="13.5" customHeight="1">
      <c r="A70" s="18" t="s">
        <v>259</v>
      </c>
      <c r="B70" s="157" t="s">
        <v>260</v>
      </c>
      <c r="C70" s="157" t="s">
        <v>356</v>
      </c>
      <c r="D70" s="18" t="s">
        <v>259</v>
      </c>
      <c r="E70" s="157" t="s">
        <v>356</v>
      </c>
      <c r="F70" s="18" t="s">
        <v>259</v>
      </c>
      <c r="G70" s="168" t="s">
        <v>240</v>
      </c>
      <c r="H70" s="157" t="s">
        <v>319</v>
      </c>
      <c r="I70" s="157" t="s">
        <v>319</v>
      </c>
      <c r="J70" s="157" t="s">
        <v>20</v>
      </c>
      <c r="K70" s="157" t="s">
        <v>261</v>
      </c>
    </row>
    <row r="71" spans="1:11" s="138" customFormat="1" ht="13.5" customHeight="1">
      <c r="A71" s="157"/>
      <c r="B71" s="157"/>
      <c r="C71" s="157" t="s">
        <v>20</v>
      </c>
      <c r="D71" s="157" t="s">
        <v>20</v>
      </c>
      <c r="E71" s="157"/>
      <c r="F71" s="157" t="s">
        <v>20</v>
      </c>
      <c r="G71" s="157" t="s">
        <v>20</v>
      </c>
      <c r="H71" s="157" t="s">
        <v>20</v>
      </c>
      <c r="I71" s="157" t="s">
        <v>20</v>
      </c>
      <c r="J71" s="157" t="s">
        <v>20</v>
      </c>
      <c r="K71" s="157" t="s">
        <v>262</v>
      </c>
    </row>
    <row r="72" spans="1:11" s="138" customFormat="1" ht="13.5" customHeight="1">
      <c r="A72" s="18" t="s">
        <v>259</v>
      </c>
      <c r="B72" s="157" t="s">
        <v>333</v>
      </c>
      <c r="C72" s="157"/>
      <c r="D72" s="18" t="s">
        <v>259</v>
      </c>
      <c r="E72" s="157" t="s">
        <v>333</v>
      </c>
      <c r="F72" s="18" t="s">
        <v>259</v>
      </c>
      <c r="G72" s="157" t="s">
        <v>333</v>
      </c>
      <c r="H72" s="157"/>
      <c r="I72" s="167"/>
      <c r="J72" s="167"/>
      <c r="K72" s="157" t="s">
        <v>233</v>
      </c>
    </row>
    <row r="73" spans="1:11" s="138" customFormat="1" ht="15">
      <c r="A73" s="145"/>
      <c r="B73" s="157"/>
      <c r="C73" s="157"/>
      <c r="D73" s="157"/>
      <c r="E73" s="157"/>
      <c r="F73" s="157"/>
      <c r="G73" s="157"/>
      <c r="H73" s="157"/>
      <c r="I73" s="157"/>
      <c r="J73" s="157"/>
      <c r="K73" s="163" t="s">
        <v>27</v>
      </c>
    </row>
    <row r="74" spans="1:11" s="138" customFormat="1" ht="14.25">
      <c r="A74" s="18"/>
      <c r="B74" s="157"/>
      <c r="C74" s="157"/>
      <c r="D74" s="157"/>
      <c r="E74" s="157"/>
      <c r="F74" s="157"/>
      <c r="G74" s="157"/>
      <c r="H74" s="157" t="s">
        <v>263</v>
      </c>
      <c r="I74" s="157" t="s">
        <v>263</v>
      </c>
      <c r="J74" s="157"/>
      <c r="K74" s="157" t="s">
        <v>264</v>
      </c>
    </row>
    <row r="75" spans="1:11" s="138" customFormat="1" ht="14.25">
      <c r="A75" s="18"/>
      <c r="B75" s="157"/>
      <c r="C75" s="157" t="s">
        <v>20</v>
      </c>
      <c r="D75" s="157" t="s">
        <v>20</v>
      </c>
      <c r="E75" s="157" t="s">
        <v>234</v>
      </c>
      <c r="F75" s="157" t="s">
        <v>20</v>
      </c>
      <c r="G75" s="157" t="s">
        <v>20</v>
      </c>
      <c r="H75" s="157"/>
      <c r="I75" s="157" t="s">
        <v>20</v>
      </c>
      <c r="J75" s="157" t="s">
        <v>20</v>
      </c>
      <c r="K75" s="157" t="s">
        <v>264</v>
      </c>
    </row>
    <row r="76" spans="1:11" s="138" customFormat="1" ht="14.25">
      <c r="A76" s="18"/>
      <c r="B76" s="157"/>
      <c r="C76" s="157"/>
      <c r="D76" s="157"/>
      <c r="E76" s="157"/>
      <c r="F76" s="157"/>
      <c r="G76" s="157"/>
      <c r="H76" s="157" t="s">
        <v>263</v>
      </c>
      <c r="I76" s="157" t="s">
        <v>263</v>
      </c>
      <c r="J76" s="157"/>
      <c r="K76" s="157" t="s">
        <v>357</v>
      </c>
    </row>
    <row r="77" spans="1:11" s="138" customFormat="1" ht="14.25">
      <c r="A77" s="18"/>
      <c r="B77" s="157"/>
      <c r="C77" s="157" t="s">
        <v>20</v>
      </c>
      <c r="D77" s="157" t="s">
        <v>20</v>
      </c>
      <c r="E77" s="157" t="s">
        <v>358</v>
      </c>
      <c r="F77" s="157" t="s">
        <v>20</v>
      </c>
      <c r="G77" s="157" t="s">
        <v>20</v>
      </c>
      <c r="H77" s="157"/>
      <c r="I77" s="157" t="s">
        <v>20</v>
      </c>
      <c r="J77" s="157" t="s">
        <v>20</v>
      </c>
      <c r="K77" s="157" t="s">
        <v>33</v>
      </c>
    </row>
    <row r="78" spans="1:11" s="138" customFormat="1" ht="15">
      <c r="A78" s="18"/>
      <c r="B78" s="157"/>
      <c r="C78" s="157"/>
      <c r="D78" s="157"/>
      <c r="E78" s="157"/>
      <c r="F78" s="157"/>
      <c r="G78" s="157"/>
      <c r="H78" s="157"/>
      <c r="I78" s="157"/>
      <c r="J78" s="157"/>
      <c r="K78" s="163" t="s">
        <v>265</v>
      </c>
    </row>
    <row r="79" spans="1:11" s="138" customFormat="1" ht="14.25">
      <c r="A79" s="18" t="s">
        <v>266</v>
      </c>
      <c r="B79" s="157"/>
      <c r="C79" s="157"/>
      <c r="D79" s="157"/>
      <c r="E79" s="157"/>
      <c r="F79" s="18" t="s">
        <v>266</v>
      </c>
      <c r="G79" s="157"/>
      <c r="H79" s="157"/>
      <c r="I79" s="157"/>
      <c r="J79" s="157"/>
      <c r="K79" s="157" t="s">
        <v>359</v>
      </c>
    </row>
    <row r="80" spans="1:11" s="138" customFormat="1" ht="14.25">
      <c r="A80" s="18"/>
      <c r="B80" s="157" t="s">
        <v>358</v>
      </c>
      <c r="C80" s="157"/>
      <c r="D80" s="157"/>
      <c r="E80" s="157"/>
      <c r="F80" s="157"/>
      <c r="G80" s="157"/>
      <c r="H80" s="157" t="s">
        <v>333</v>
      </c>
      <c r="I80" s="157"/>
      <c r="J80" s="157"/>
      <c r="K80" s="157" t="s">
        <v>267</v>
      </c>
    </row>
    <row r="81" spans="1:11" s="15" customFormat="1" ht="14.25">
      <c r="A81" s="18"/>
      <c r="B81" s="157"/>
      <c r="C81" s="157" t="s">
        <v>20</v>
      </c>
      <c r="D81" s="157" t="s">
        <v>20</v>
      </c>
      <c r="E81" s="157" t="s">
        <v>333</v>
      </c>
      <c r="F81" s="157" t="s">
        <v>20</v>
      </c>
      <c r="G81" s="157" t="s">
        <v>20</v>
      </c>
      <c r="H81" s="157"/>
      <c r="I81" s="157" t="s">
        <v>20</v>
      </c>
      <c r="J81" s="157" t="s">
        <v>20</v>
      </c>
      <c r="K81" s="157" t="s">
        <v>267</v>
      </c>
    </row>
    <row r="82" spans="1:11" s="15" customFormat="1" ht="13.5" customHeight="1">
      <c r="A82" s="18" t="s">
        <v>266</v>
      </c>
      <c r="B82" s="157"/>
      <c r="C82" s="157"/>
      <c r="D82" s="157"/>
      <c r="E82" s="157"/>
      <c r="F82" s="18" t="s">
        <v>266</v>
      </c>
      <c r="G82" s="157"/>
      <c r="H82" s="157"/>
      <c r="I82" s="157"/>
      <c r="J82" s="157"/>
      <c r="K82" s="157" t="s">
        <v>268</v>
      </c>
    </row>
    <row r="83" spans="1:11" s="15" customFormat="1" ht="13.5" customHeight="1">
      <c r="A83" s="18"/>
      <c r="B83" s="157"/>
      <c r="C83" s="157"/>
      <c r="D83" s="157"/>
      <c r="E83" s="157"/>
      <c r="F83" s="157"/>
      <c r="G83" s="157"/>
      <c r="H83" s="157"/>
      <c r="I83" s="157"/>
      <c r="J83" s="157"/>
      <c r="K83" s="163" t="s">
        <v>167</v>
      </c>
    </row>
    <row r="84" spans="1:11" s="15" customFormat="1" ht="13.5" customHeight="1">
      <c r="A84" s="18"/>
      <c r="B84" s="157" t="s">
        <v>20</v>
      </c>
      <c r="C84" s="157" t="s">
        <v>20</v>
      </c>
      <c r="D84" s="157" t="s">
        <v>20</v>
      </c>
      <c r="E84" s="157" t="s">
        <v>20</v>
      </c>
      <c r="F84" s="157" t="s">
        <v>20</v>
      </c>
      <c r="G84" s="157" t="s">
        <v>20</v>
      </c>
      <c r="H84" s="157" t="s">
        <v>20</v>
      </c>
      <c r="I84" s="157" t="s">
        <v>20</v>
      </c>
      <c r="J84" s="157" t="s">
        <v>20</v>
      </c>
      <c r="K84" s="157" t="s">
        <v>360</v>
      </c>
    </row>
    <row r="85" spans="1:11" s="15" customFormat="1" ht="13.5" customHeight="1">
      <c r="A85" s="18"/>
      <c r="B85" s="157"/>
      <c r="C85" s="157"/>
      <c r="D85" s="157"/>
      <c r="E85" s="157"/>
      <c r="F85" s="157"/>
      <c r="G85" s="157"/>
      <c r="H85" s="157"/>
      <c r="I85" s="157"/>
      <c r="J85" s="157"/>
      <c r="K85" s="163" t="s">
        <v>74</v>
      </c>
    </row>
    <row r="86" spans="1:11" s="15" customFormat="1" ht="13.5" customHeight="1">
      <c r="A86" s="18"/>
      <c r="B86" s="157" t="s">
        <v>333</v>
      </c>
      <c r="C86" s="157" t="s">
        <v>20</v>
      </c>
      <c r="D86" s="157" t="s">
        <v>20</v>
      </c>
      <c r="E86" s="157" t="s">
        <v>333</v>
      </c>
      <c r="F86" s="157" t="s">
        <v>20</v>
      </c>
      <c r="G86" s="157" t="s">
        <v>20</v>
      </c>
      <c r="H86" s="157" t="s">
        <v>333</v>
      </c>
      <c r="I86" s="157" t="s">
        <v>20</v>
      </c>
      <c r="J86" s="157" t="s">
        <v>20</v>
      </c>
      <c r="K86" s="157" t="s">
        <v>269</v>
      </c>
    </row>
    <row r="87" spans="1:11" s="15" customFormat="1" ht="13.5" customHeight="1">
      <c r="A87" s="14"/>
      <c r="B87" s="157"/>
      <c r="C87" s="159"/>
      <c r="D87" s="159"/>
      <c r="E87" s="157"/>
      <c r="F87" s="159"/>
      <c r="G87" s="159"/>
      <c r="H87" s="159"/>
      <c r="I87" s="159"/>
      <c r="J87" s="159"/>
      <c r="K87" s="159"/>
    </row>
    <row r="88" spans="1:11" s="15" customFormat="1" ht="13.5" customHeight="1">
      <c r="A88" s="14" t="s">
        <v>266</v>
      </c>
      <c r="B88" s="157" t="s">
        <v>240</v>
      </c>
      <c r="C88" s="159" t="s">
        <v>270</v>
      </c>
      <c r="D88" s="159" t="s">
        <v>20</v>
      </c>
      <c r="E88" s="159" t="s">
        <v>270</v>
      </c>
      <c r="F88" s="157" t="s">
        <v>271</v>
      </c>
      <c r="G88" s="159" t="s">
        <v>270</v>
      </c>
      <c r="H88" s="159" t="s">
        <v>20</v>
      </c>
      <c r="I88" s="159" t="s">
        <v>20</v>
      </c>
      <c r="J88" s="159" t="s">
        <v>20</v>
      </c>
      <c r="K88" s="198" t="s">
        <v>272</v>
      </c>
    </row>
    <row r="89" spans="1:11" s="15" customFormat="1" ht="13.5" customHeight="1">
      <c r="A89" s="14"/>
      <c r="B89" s="157" t="s">
        <v>334</v>
      </c>
      <c r="C89" s="159" t="s">
        <v>20</v>
      </c>
      <c r="D89" s="159" t="s">
        <v>20</v>
      </c>
      <c r="E89" s="157"/>
      <c r="F89" s="159" t="s">
        <v>334</v>
      </c>
      <c r="G89" s="159" t="s">
        <v>334</v>
      </c>
      <c r="H89" s="159" t="s">
        <v>333</v>
      </c>
      <c r="I89" s="159" t="s">
        <v>250</v>
      </c>
      <c r="J89" s="159" t="s">
        <v>20</v>
      </c>
      <c r="K89" s="159" t="s">
        <v>361</v>
      </c>
    </row>
    <row r="90" spans="1:11" s="138" customFormat="1" ht="13.5" customHeight="1">
      <c r="A90" s="18"/>
      <c r="B90" s="157" t="s">
        <v>20</v>
      </c>
      <c r="C90" s="157" t="s">
        <v>20</v>
      </c>
      <c r="D90" s="157" t="s">
        <v>20</v>
      </c>
      <c r="E90" s="157" t="s">
        <v>20</v>
      </c>
      <c r="F90" s="157" t="s">
        <v>250</v>
      </c>
      <c r="G90" s="157" t="s">
        <v>250</v>
      </c>
      <c r="H90" s="157" t="s">
        <v>333</v>
      </c>
      <c r="I90" s="157" t="s">
        <v>250</v>
      </c>
      <c r="J90" s="157" t="s">
        <v>20</v>
      </c>
      <c r="K90" s="157" t="s">
        <v>273</v>
      </c>
    </row>
    <row r="91" spans="1:11" s="138" customFormat="1" ht="14.25">
      <c r="A91" s="18"/>
      <c r="B91" s="157"/>
      <c r="C91" s="157" t="s">
        <v>334</v>
      </c>
      <c r="D91" s="157" t="s">
        <v>334</v>
      </c>
      <c r="E91" s="157"/>
      <c r="F91" s="157" t="s">
        <v>334</v>
      </c>
      <c r="G91" s="157" t="s">
        <v>334</v>
      </c>
      <c r="H91" s="157" t="s">
        <v>333</v>
      </c>
      <c r="I91" s="157" t="s">
        <v>334</v>
      </c>
      <c r="J91" s="157" t="s">
        <v>334</v>
      </c>
      <c r="K91" s="157" t="s">
        <v>274</v>
      </c>
    </row>
    <row r="92" spans="1:11" s="15" customFormat="1" ht="13.5" customHeight="1">
      <c r="A92" s="14" t="s">
        <v>362</v>
      </c>
      <c r="B92" s="157" t="s">
        <v>255</v>
      </c>
      <c r="C92" s="169" t="s">
        <v>319</v>
      </c>
      <c r="D92" s="169" t="s">
        <v>319</v>
      </c>
      <c r="E92" s="170" t="s">
        <v>319</v>
      </c>
      <c r="F92" s="169" t="s">
        <v>319</v>
      </c>
      <c r="G92" s="169" t="s">
        <v>319</v>
      </c>
      <c r="H92" s="169" t="s">
        <v>319</v>
      </c>
      <c r="I92" s="169" t="s">
        <v>319</v>
      </c>
      <c r="J92" s="159" t="s">
        <v>20</v>
      </c>
      <c r="K92" s="159" t="s">
        <v>363</v>
      </c>
    </row>
    <row r="93" spans="1:11" s="15" customFormat="1" ht="13.5" customHeight="1">
      <c r="A93" s="14"/>
      <c r="B93" s="157"/>
      <c r="C93" s="159" t="s">
        <v>334</v>
      </c>
      <c r="D93" s="159" t="s">
        <v>334</v>
      </c>
      <c r="E93" s="157"/>
      <c r="F93" s="159" t="s">
        <v>334</v>
      </c>
      <c r="G93" s="159" t="s">
        <v>334</v>
      </c>
      <c r="H93" s="159"/>
      <c r="I93" s="159" t="s">
        <v>334</v>
      </c>
      <c r="J93" s="159" t="s">
        <v>335</v>
      </c>
      <c r="K93" s="159" t="s">
        <v>364</v>
      </c>
    </row>
    <row r="94" spans="1:11" s="15" customFormat="1" ht="13.5" customHeight="1">
      <c r="A94" s="14" t="s">
        <v>362</v>
      </c>
      <c r="B94" s="157"/>
      <c r="C94" s="159" t="s">
        <v>334</v>
      </c>
      <c r="D94" s="159" t="s">
        <v>334</v>
      </c>
      <c r="E94" s="157"/>
      <c r="F94" s="159" t="s">
        <v>334</v>
      </c>
      <c r="G94" s="159" t="s">
        <v>334</v>
      </c>
      <c r="H94" s="159"/>
      <c r="I94" s="159" t="s">
        <v>334</v>
      </c>
      <c r="J94" s="159" t="s">
        <v>334</v>
      </c>
      <c r="K94" s="159" t="s">
        <v>275</v>
      </c>
    </row>
    <row r="95" spans="1:11" s="16" customFormat="1" ht="13.5" customHeight="1">
      <c r="A95" s="14"/>
      <c r="B95" s="157"/>
      <c r="C95" s="159" t="s">
        <v>20</v>
      </c>
      <c r="D95" s="159"/>
      <c r="E95" s="157"/>
      <c r="F95" s="159" t="s">
        <v>20</v>
      </c>
      <c r="G95" s="159" t="s">
        <v>276</v>
      </c>
      <c r="H95" s="159" t="s">
        <v>277</v>
      </c>
      <c r="I95" s="159"/>
      <c r="J95" s="159"/>
      <c r="K95" s="159" t="s">
        <v>365</v>
      </c>
    </row>
    <row r="96" spans="1:11" s="16" customFormat="1" ht="13.5" customHeight="1">
      <c r="A96" s="14"/>
      <c r="B96" s="159" t="s">
        <v>278</v>
      </c>
      <c r="C96" s="159"/>
      <c r="D96" s="159"/>
      <c r="E96" s="157"/>
      <c r="F96" s="159"/>
      <c r="G96" s="159"/>
      <c r="H96" s="159"/>
      <c r="I96" s="159"/>
      <c r="J96" s="159"/>
      <c r="K96" s="159" t="s">
        <v>365</v>
      </c>
    </row>
    <row r="97" spans="1:11" s="15" customFormat="1" ht="13.5" customHeight="1">
      <c r="A97" s="14" t="s">
        <v>266</v>
      </c>
      <c r="B97" s="159" t="s">
        <v>366</v>
      </c>
      <c r="C97" s="159" t="s">
        <v>366</v>
      </c>
      <c r="D97" s="159" t="s">
        <v>366</v>
      </c>
      <c r="E97" s="159"/>
      <c r="F97" s="14" t="s">
        <v>266</v>
      </c>
      <c r="G97" s="159"/>
      <c r="H97" s="159"/>
      <c r="I97" s="159"/>
      <c r="J97" s="157" t="s">
        <v>334</v>
      </c>
      <c r="K97" s="159" t="s">
        <v>367</v>
      </c>
    </row>
    <row r="98" spans="1:11" s="15" customFormat="1" ht="13.5" customHeight="1">
      <c r="A98" s="14" t="s">
        <v>266</v>
      </c>
      <c r="B98" s="159" t="s">
        <v>366</v>
      </c>
      <c r="C98" s="159" t="s">
        <v>366</v>
      </c>
      <c r="D98" s="159" t="s">
        <v>366</v>
      </c>
      <c r="E98" s="159"/>
      <c r="F98" s="14" t="s">
        <v>266</v>
      </c>
      <c r="G98" s="159"/>
      <c r="H98" s="159"/>
      <c r="I98" s="159"/>
      <c r="J98" s="157" t="s">
        <v>334</v>
      </c>
      <c r="K98" s="159" t="s">
        <v>279</v>
      </c>
    </row>
    <row r="99" spans="1:11" s="15" customFormat="1" ht="13.5" customHeight="1">
      <c r="A99" s="14" t="s">
        <v>266</v>
      </c>
      <c r="B99" s="159" t="s">
        <v>366</v>
      </c>
      <c r="C99" s="159" t="s">
        <v>366</v>
      </c>
      <c r="D99" s="159" t="s">
        <v>366</v>
      </c>
      <c r="E99" s="159"/>
      <c r="F99" s="14" t="s">
        <v>266</v>
      </c>
      <c r="G99" s="159"/>
      <c r="H99" s="159"/>
      <c r="I99" s="159"/>
      <c r="J99" s="157" t="s">
        <v>334</v>
      </c>
      <c r="K99" s="159" t="s">
        <v>280</v>
      </c>
    </row>
    <row r="100" spans="1:11" s="15" customFormat="1" ht="14.25">
      <c r="A100" s="14" t="s">
        <v>362</v>
      </c>
      <c r="B100" s="159"/>
      <c r="C100" s="159"/>
      <c r="D100" s="159"/>
      <c r="E100" s="157"/>
      <c r="F100" s="159"/>
      <c r="G100" s="159"/>
      <c r="H100" s="159"/>
      <c r="I100" s="171"/>
      <c r="J100" s="157"/>
      <c r="K100" s="159" t="s">
        <v>281</v>
      </c>
    </row>
    <row r="101" spans="1:11" s="17" customFormat="1" ht="14.25">
      <c r="A101" s="14" t="s">
        <v>362</v>
      </c>
      <c r="B101" s="159" t="s">
        <v>20</v>
      </c>
      <c r="C101" s="159" t="s">
        <v>20</v>
      </c>
      <c r="D101" s="159" t="s">
        <v>20</v>
      </c>
      <c r="E101" s="157" t="s">
        <v>20</v>
      </c>
      <c r="F101" s="159" t="s">
        <v>20</v>
      </c>
      <c r="G101" s="159" t="s">
        <v>20</v>
      </c>
      <c r="H101" s="159" t="s">
        <v>240</v>
      </c>
      <c r="I101" s="159" t="s">
        <v>20</v>
      </c>
      <c r="J101" s="159" t="s">
        <v>20</v>
      </c>
      <c r="K101" s="159" t="s">
        <v>368</v>
      </c>
    </row>
    <row r="102" spans="1:11" s="17" customFormat="1" ht="14.25">
      <c r="A102" s="18" t="s">
        <v>362</v>
      </c>
      <c r="B102" s="159"/>
      <c r="C102" s="159"/>
      <c r="D102" s="159"/>
      <c r="E102" s="157"/>
      <c r="F102" s="159"/>
      <c r="G102" s="159"/>
      <c r="H102" s="159"/>
      <c r="I102" s="159" t="s">
        <v>20</v>
      </c>
      <c r="J102" s="159" t="s">
        <v>20</v>
      </c>
      <c r="K102" s="159" t="s">
        <v>282</v>
      </c>
    </row>
  </sheetData>
  <sheetProtection algorithmName="SHA-512" hashValue="KDbrHLuWgHjSBpq2BEXdKv9S9eKxXfaEwOcc48Y1yh2z+SvBaj2jwxMbgc1TqjAWz9mUDOSeYuj3IxHuR1ZYSg==" saltValue="EMdidq1wcBoA/VUQBqQVdA==" spinCount="100000" sheet="1" objects="1" scenarios="1"/>
  <phoneticPr fontId="50" type="noConversion"/>
  <printOptions horizontalCentered="1"/>
  <pageMargins left="0" right="0" top="0" bottom="0" header="0" footer="0"/>
  <pageSetup paperSize="9" scale="17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8"/>
  <sheetViews>
    <sheetView zoomScale="80" zoomScaleNormal="80" workbookViewId="0">
      <pane ySplit="3" topLeftCell="A4" activePane="bottomLeft" state="frozen"/>
      <selection pane="bottomLeft" activeCell="A18" sqref="A18:XFD18"/>
    </sheetView>
  </sheetViews>
  <sheetFormatPr defaultColWidth="7.75" defaultRowHeight="15"/>
  <cols>
    <col min="1" max="2" width="7.75" style="20"/>
    <col min="3" max="3" width="12.125" style="20" bestFit="1" customWidth="1"/>
    <col min="4" max="4" width="7.75" style="20"/>
    <col min="5" max="10" width="7.75" style="2"/>
    <col min="11" max="11" width="10.75" style="2" bestFit="1" customWidth="1"/>
    <col min="12" max="12" width="22.375" style="2" bestFit="1" customWidth="1"/>
    <col min="13" max="13" width="7.75" style="2"/>
    <col min="14" max="14" width="15.375" style="2" bestFit="1" customWidth="1"/>
    <col min="15" max="16384" width="7.75" style="2"/>
  </cols>
  <sheetData>
    <row r="1" spans="1:14" ht="15.75">
      <c r="A1" s="150"/>
      <c r="B1" s="151"/>
      <c r="C1" s="151"/>
      <c r="D1" s="150"/>
      <c r="E1" s="152"/>
      <c r="F1" s="152"/>
      <c r="G1" s="152"/>
      <c r="H1" s="153"/>
      <c r="I1" s="153"/>
      <c r="J1" s="153"/>
      <c r="K1" s="154"/>
      <c r="L1" s="155"/>
      <c r="M1" s="155"/>
      <c r="N1" s="156" t="s">
        <v>79</v>
      </c>
    </row>
    <row r="2" spans="1:14" ht="15.75">
      <c r="A2" s="172" t="s">
        <v>80</v>
      </c>
      <c r="B2" s="172" t="s">
        <v>81</v>
      </c>
      <c r="C2" s="172" t="s">
        <v>48</v>
      </c>
      <c r="D2" s="172" t="s">
        <v>82</v>
      </c>
      <c r="E2" s="173" t="s">
        <v>83</v>
      </c>
      <c r="F2" s="173" t="s">
        <v>84</v>
      </c>
      <c r="G2" s="173" t="s">
        <v>85</v>
      </c>
      <c r="H2" s="173" t="s">
        <v>369</v>
      </c>
      <c r="I2" s="173" t="s">
        <v>70</v>
      </c>
      <c r="J2" s="173" t="s">
        <v>45</v>
      </c>
      <c r="K2" s="173" t="s">
        <v>86</v>
      </c>
      <c r="L2" s="173" t="s">
        <v>87</v>
      </c>
      <c r="M2" s="173" t="s">
        <v>88</v>
      </c>
      <c r="N2" s="173" t="s">
        <v>89</v>
      </c>
    </row>
    <row r="3" spans="1:14">
      <c r="A3" s="174" t="s">
        <v>370</v>
      </c>
      <c r="B3" s="175"/>
      <c r="C3" s="174"/>
      <c r="D3" s="174"/>
      <c r="E3" s="176" t="s">
        <v>51</v>
      </c>
      <c r="F3" s="176" t="s">
        <v>51</v>
      </c>
      <c r="G3" s="177"/>
      <c r="H3" s="177"/>
      <c r="I3" s="176" t="s">
        <v>370</v>
      </c>
      <c r="J3" s="176" t="s">
        <v>370</v>
      </c>
      <c r="K3" s="624" t="s">
        <v>90</v>
      </c>
      <c r="L3" s="178" t="s">
        <v>371</v>
      </c>
      <c r="M3" s="179" t="s">
        <v>91</v>
      </c>
      <c r="N3" s="193" t="s">
        <v>92</v>
      </c>
    </row>
    <row r="4" spans="1:14">
      <c r="A4" s="174" t="s">
        <v>75</v>
      </c>
      <c r="B4" s="174" t="s">
        <v>75</v>
      </c>
      <c r="C4" s="175"/>
      <c r="D4" s="175"/>
      <c r="E4" s="176"/>
      <c r="F4" s="176"/>
      <c r="G4" s="176" t="s">
        <v>75</v>
      </c>
      <c r="H4" s="176"/>
      <c r="I4" s="176"/>
      <c r="J4" s="176"/>
      <c r="K4" s="625"/>
      <c r="L4" s="178" t="s">
        <v>52</v>
      </c>
      <c r="M4" s="179" t="s">
        <v>91</v>
      </c>
      <c r="N4" s="178" t="s">
        <v>93</v>
      </c>
    </row>
    <row r="5" spans="1:14">
      <c r="A5" s="174" t="s">
        <v>75</v>
      </c>
      <c r="B5" s="174" t="s">
        <v>75</v>
      </c>
      <c r="C5" s="175"/>
      <c r="D5" s="175"/>
      <c r="E5" s="176"/>
      <c r="F5" s="176"/>
      <c r="G5" s="176" t="s">
        <v>75</v>
      </c>
      <c r="H5" s="176"/>
      <c r="I5" s="176"/>
      <c r="J5" s="176"/>
      <c r="K5" s="625"/>
      <c r="L5" s="178" t="s">
        <v>53</v>
      </c>
      <c r="M5" s="179" t="s">
        <v>91</v>
      </c>
      <c r="N5" s="178" t="s">
        <v>94</v>
      </c>
    </row>
    <row r="6" spans="1:14">
      <c r="A6" s="174" t="s">
        <v>75</v>
      </c>
      <c r="B6" s="174" t="s">
        <v>75</v>
      </c>
      <c r="C6" s="175"/>
      <c r="D6" s="175"/>
      <c r="E6" s="176"/>
      <c r="F6" s="176"/>
      <c r="G6" s="176" t="s">
        <v>75</v>
      </c>
      <c r="H6" s="176"/>
      <c r="I6" s="176"/>
      <c r="J6" s="176"/>
      <c r="K6" s="626"/>
      <c r="L6" s="178" t="s">
        <v>95</v>
      </c>
      <c r="M6" s="179" t="s">
        <v>91</v>
      </c>
      <c r="N6" s="178" t="s">
        <v>94</v>
      </c>
    </row>
    <row r="7" spans="1:14">
      <c r="A7" s="174" t="s">
        <v>372</v>
      </c>
      <c r="B7" s="174"/>
      <c r="C7" s="174"/>
      <c r="D7" s="174"/>
      <c r="E7" s="176" t="s">
        <v>372</v>
      </c>
      <c r="F7" s="176" t="s">
        <v>372</v>
      </c>
      <c r="G7" s="177"/>
      <c r="H7" s="177"/>
      <c r="I7" s="176" t="s">
        <v>372</v>
      </c>
      <c r="J7" s="176" t="s">
        <v>372</v>
      </c>
      <c r="K7" s="624" t="s">
        <v>96</v>
      </c>
      <c r="L7" s="178" t="s">
        <v>97</v>
      </c>
      <c r="M7" s="179" t="s">
        <v>91</v>
      </c>
      <c r="N7" s="178" t="s">
        <v>373</v>
      </c>
    </row>
    <row r="8" spans="1:14">
      <c r="A8" s="174" t="s">
        <v>372</v>
      </c>
      <c r="B8" s="174"/>
      <c r="C8" s="174"/>
      <c r="D8" s="174"/>
      <c r="E8" s="176" t="s">
        <v>372</v>
      </c>
      <c r="F8" s="176" t="s">
        <v>372</v>
      </c>
      <c r="G8" s="177"/>
      <c r="H8" s="177"/>
      <c r="I8" s="176" t="s">
        <v>372</v>
      </c>
      <c r="J8" s="176" t="s">
        <v>372</v>
      </c>
      <c r="K8" s="625"/>
      <c r="L8" s="178" t="s">
        <v>98</v>
      </c>
      <c r="M8" s="179" t="s">
        <v>91</v>
      </c>
      <c r="N8" s="178" t="s">
        <v>373</v>
      </c>
    </row>
    <row r="9" spans="1:14">
      <c r="A9" s="174" t="s">
        <v>372</v>
      </c>
      <c r="B9" s="174"/>
      <c r="C9" s="174"/>
      <c r="D9" s="174"/>
      <c r="E9" s="176" t="s">
        <v>372</v>
      </c>
      <c r="F9" s="176" t="s">
        <v>372</v>
      </c>
      <c r="G9" s="177"/>
      <c r="H9" s="177"/>
      <c r="I9" s="176" t="s">
        <v>372</v>
      </c>
      <c r="J9" s="176" t="s">
        <v>372</v>
      </c>
      <c r="K9" s="625"/>
      <c r="L9" s="178" t="s">
        <v>69</v>
      </c>
      <c r="M9" s="179" t="s">
        <v>91</v>
      </c>
      <c r="N9" s="178" t="s">
        <v>373</v>
      </c>
    </row>
    <row r="10" spans="1:14">
      <c r="A10" s="174" t="s">
        <v>372</v>
      </c>
      <c r="B10" s="174"/>
      <c r="C10" s="174"/>
      <c r="D10" s="174"/>
      <c r="E10" s="176" t="s">
        <v>372</v>
      </c>
      <c r="F10" s="176" t="s">
        <v>372</v>
      </c>
      <c r="G10" s="177"/>
      <c r="H10" s="177"/>
      <c r="I10" s="176" t="s">
        <v>372</v>
      </c>
      <c r="J10" s="176" t="s">
        <v>372</v>
      </c>
      <c r="K10" s="626"/>
      <c r="L10" s="178" t="s">
        <v>55</v>
      </c>
      <c r="M10" s="179" t="s">
        <v>91</v>
      </c>
      <c r="N10" s="178" t="s">
        <v>373</v>
      </c>
    </row>
    <row r="11" spans="1:14">
      <c r="A11" s="174" t="s">
        <v>370</v>
      </c>
      <c r="B11" s="175"/>
      <c r="C11" s="174"/>
      <c r="D11" s="174"/>
      <c r="E11" s="176" t="s">
        <v>51</v>
      </c>
      <c r="F11" s="176" t="s">
        <v>51</v>
      </c>
      <c r="G11" s="177"/>
      <c r="H11" s="177"/>
      <c r="I11" s="176" t="s">
        <v>370</v>
      </c>
      <c r="J11" s="176" t="s">
        <v>370</v>
      </c>
      <c r="K11" s="196" t="s">
        <v>99</v>
      </c>
      <c r="L11" s="178" t="s">
        <v>100</v>
      </c>
      <c r="M11" s="179" t="s">
        <v>91</v>
      </c>
      <c r="N11" s="178" t="s">
        <v>92</v>
      </c>
    </row>
    <row r="12" spans="1:14">
      <c r="A12" s="174"/>
      <c r="B12" s="174" t="s">
        <v>101</v>
      </c>
      <c r="C12" s="175"/>
      <c r="D12" s="174" t="s">
        <v>374</v>
      </c>
      <c r="E12" s="177"/>
      <c r="F12" s="176" t="s">
        <v>54</v>
      </c>
      <c r="G12" s="176" t="s">
        <v>101</v>
      </c>
      <c r="H12" s="176"/>
      <c r="I12" s="176"/>
      <c r="J12" s="176"/>
      <c r="K12" s="624" t="s">
        <v>102</v>
      </c>
      <c r="L12" s="178" t="s">
        <v>103</v>
      </c>
      <c r="M12" s="179" t="s">
        <v>91</v>
      </c>
      <c r="N12" s="178" t="s">
        <v>104</v>
      </c>
    </row>
    <row r="13" spans="1:14">
      <c r="A13" s="174"/>
      <c r="B13" s="174"/>
      <c r="C13" s="174" t="s">
        <v>284</v>
      </c>
      <c r="D13" s="174"/>
      <c r="E13" s="177"/>
      <c r="F13" s="176" t="s">
        <v>54</v>
      </c>
      <c r="G13" s="176"/>
      <c r="H13" s="176"/>
      <c r="I13" s="176"/>
      <c r="J13" s="176"/>
      <c r="K13" s="625"/>
      <c r="L13" s="178" t="s">
        <v>285</v>
      </c>
      <c r="M13" s="179" t="s">
        <v>286</v>
      </c>
      <c r="N13" s="178" t="s">
        <v>287</v>
      </c>
    </row>
    <row r="14" spans="1:14">
      <c r="A14" s="174"/>
      <c r="B14" s="175"/>
      <c r="C14" s="174" t="s">
        <v>54</v>
      </c>
      <c r="D14" s="174" t="s">
        <v>54</v>
      </c>
      <c r="E14" s="176" t="s">
        <v>54</v>
      </c>
      <c r="F14" s="176" t="s">
        <v>54</v>
      </c>
      <c r="G14" s="177"/>
      <c r="H14" s="177"/>
      <c r="I14" s="176"/>
      <c r="J14" s="176"/>
      <c r="K14" s="626"/>
      <c r="L14" s="178" t="s">
        <v>105</v>
      </c>
      <c r="M14" s="179" t="s">
        <v>91</v>
      </c>
      <c r="N14" s="178" t="s">
        <v>106</v>
      </c>
    </row>
    <row r="15" spans="1:14">
      <c r="A15" s="174" t="s">
        <v>51</v>
      </c>
      <c r="B15" s="175"/>
      <c r="C15" s="174"/>
      <c r="D15" s="174"/>
      <c r="E15" s="176" t="s">
        <v>51</v>
      </c>
      <c r="F15" s="176" t="s">
        <v>51</v>
      </c>
      <c r="G15" s="177"/>
      <c r="H15" s="177"/>
      <c r="I15" s="176" t="s">
        <v>51</v>
      </c>
      <c r="J15" s="176" t="s">
        <v>51</v>
      </c>
      <c r="K15" s="196" t="s">
        <v>107</v>
      </c>
      <c r="L15" s="178" t="s">
        <v>108</v>
      </c>
      <c r="M15" s="179" t="s">
        <v>91</v>
      </c>
      <c r="N15" s="178" t="s">
        <v>92</v>
      </c>
    </row>
    <row r="16" spans="1:14">
      <c r="A16" s="174" t="s">
        <v>76</v>
      </c>
      <c r="B16" s="175"/>
      <c r="C16" s="175"/>
      <c r="D16" s="175"/>
      <c r="E16" s="177"/>
      <c r="F16" s="177"/>
      <c r="G16" s="176" t="s">
        <v>76</v>
      </c>
      <c r="H16" s="176"/>
      <c r="I16" s="177"/>
      <c r="J16" s="177"/>
      <c r="K16" s="624" t="s">
        <v>109</v>
      </c>
      <c r="L16" s="178" t="s">
        <v>110</v>
      </c>
      <c r="M16" s="179" t="s">
        <v>77</v>
      </c>
      <c r="N16" s="178" t="s">
        <v>111</v>
      </c>
    </row>
    <row r="17" spans="1:14">
      <c r="A17" s="174" t="s">
        <v>76</v>
      </c>
      <c r="B17" s="174"/>
      <c r="C17" s="175"/>
      <c r="D17" s="174"/>
      <c r="E17" s="177"/>
      <c r="F17" s="176"/>
      <c r="G17" s="176" t="s">
        <v>76</v>
      </c>
      <c r="H17" s="176"/>
      <c r="I17" s="176"/>
      <c r="J17" s="176"/>
      <c r="K17" s="625"/>
      <c r="L17" s="178" t="s">
        <v>288</v>
      </c>
      <c r="M17" s="179" t="s">
        <v>77</v>
      </c>
      <c r="N17" s="178" t="s">
        <v>289</v>
      </c>
    </row>
    <row r="18" spans="1:14">
      <c r="A18" s="174" t="s">
        <v>76</v>
      </c>
      <c r="B18" s="174"/>
      <c r="C18" s="175"/>
      <c r="D18" s="174"/>
      <c r="E18" s="177"/>
      <c r="F18" s="176"/>
      <c r="G18" s="176" t="s">
        <v>76</v>
      </c>
      <c r="H18" s="176"/>
      <c r="I18" s="176"/>
      <c r="J18" s="176"/>
      <c r="K18" s="625"/>
      <c r="L18" s="178" t="s">
        <v>290</v>
      </c>
      <c r="M18" s="179" t="s">
        <v>77</v>
      </c>
      <c r="N18" s="178" t="s">
        <v>289</v>
      </c>
    </row>
    <row r="19" spans="1:14">
      <c r="A19" s="174" t="s">
        <v>76</v>
      </c>
      <c r="B19" s="174"/>
      <c r="C19" s="175"/>
      <c r="D19" s="174"/>
      <c r="E19" s="177"/>
      <c r="F19" s="176"/>
      <c r="G19" s="176" t="s">
        <v>76</v>
      </c>
      <c r="H19" s="176"/>
      <c r="I19" s="176"/>
      <c r="J19" s="176"/>
      <c r="K19" s="625"/>
      <c r="L19" s="178" t="s">
        <v>291</v>
      </c>
      <c r="M19" s="179" t="s">
        <v>77</v>
      </c>
      <c r="N19" s="178" t="s">
        <v>289</v>
      </c>
    </row>
    <row r="20" spans="1:14">
      <c r="A20" s="174" t="s">
        <v>292</v>
      </c>
      <c r="B20" s="174" t="s">
        <v>292</v>
      </c>
      <c r="C20" s="175"/>
      <c r="D20" s="174"/>
      <c r="E20" s="177"/>
      <c r="F20" s="176"/>
      <c r="G20" s="176" t="s">
        <v>292</v>
      </c>
      <c r="H20" s="176"/>
      <c r="I20" s="177"/>
      <c r="J20" s="177"/>
      <c r="K20" s="625"/>
      <c r="L20" s="178" t="s">
        <v>293</v>
      </c>
      <c r="M20" s="179" t="s">
        <v>77</v>
      </c>
      <c r="N20" s="178" t="s">
        <v>375</v>
      </c>
    </row>
    <row r="21" spans="1:14">
      <c r="A21" s="174" t="s">
        <v>51</v>
      </c>
      <c r="B21" s="174"/>
      <c r="C21" s="174"/>
      <c r="D21" s="174"/>
      <c r="E21" s="176" t="s">
        <v>51</v>
      </c>
      <c r="F21" s="176" t="s">
        <v>51</v>
      </c>
      <c r="G21" s="177"/>
      <c r="H21" s="177"/>
      <c r="I21" s="176" t="s">
        <v>51</v>
      </c>
      <c r="J21" s="176" t="s">
        <v>51</v>
      </c>
      <c r="K21" s="625"/>
      <c r="L21" s="178" t="s">
        <v>112</v>
      </c>
      <c r="M21" s="179" t="s">
        <v>77</v>
      </c>
      <c r="N21" s="178" t="s">
        <v>92</v>
      </c>
    </row>
    <row r="22" spans="1:14">
      <c r="A22" s="174" t="s">
        <v>51</v>
      </c>
      <c r="B22" s="174"/>
      <c r="C22" s="174"/>
      <c r="D22" s="174"/>
      <c r="E22" s="176" t="s">
        <v>51</v>
      </c>
      <c r="F22" s="176" t="s">
        <v>51</v>
      </c>
      <c r="G22" s="177"/>
      <c r="H22" s="177"/>
      <c r="I22" s="176" t="s">
        <v>51</v>
      </c>
      <c r="J22" s="176" t="s">
        <v>51</v>
      </c>
      <c r="K22" s="625"/>
      <c r="L22" s="178" t="s">
        <v>113</v>
      </c>
      <c r="M22" s="179" t="s">
        <v>77</v>
      </c>
      <c r="N22" s="178" t="s">
        <v>92</v>
      </c>
    </row>
    <row r="23" spans="1:14">
      <c r="A23" s="174" t="s">
        <v>51</v>
      </c>
      <c r="B23" s="174"/>
      <c r="C23" s="174"/>
      <c r="D23" s="174"/>
      <c r="E23" s="176" t="s">
        <v>51</v>
      </c>
      <c r="F23" s="176" t="s">
        <v>51</v>
      </c>
      <c r="G23" s="177"/>
      <c r="H23" s="177"/>
      <c r="I23" s="176" t="s">
        <v>51</v>
      </c>
      <c r="J23" s="176" t="s">
        <v>51</v>
      </c>
      <c r="K23" s="625"/>
      <c r="L23" s="178" t="s">
        <v>114</v>
      </c>
      <c r="M23" s="179" t="s">
        <v>77</v>
      </c>
      <c r="N23" s="178" t="s">
        <v>92</v>
      </c>
    </row>
    <row r="24" spans="1:14">
      <c r="A24" s="174" t="s">
        <v>51</v>
      </c>
      <c r="B24" s="174"/>
      <c r="C24" s="174"/>
      <c r="D24" s="174"/>
      <c r="E24" s="176" t="s">
        <v>51</v>
      </c>
      <c r="F24" s="176" t="s">
        <v>51</v>
      </c>
      <c r="G24" s="177"/>
      <c r="H24" s="177"/>
      <c r="I24" s="176" t="s">
        <v>51</v>
      </c>
      <c r="J24" s="176" t="s">
        <v>51</v>
      </c>
      <c r="K24" s="625"/>
      <c r="L24" s="178" t="s">
        <v>115</v>
      </c>
      <c r="M24" s="179" t="s">
        <v>77</v>
      </c>
      <c r="N24" s="178" t="s">
        <v>92</v>
      </c>
    </row>
    <row r="25" spans="1:14">
      <c r="A25" s="182" t="s">
        <v>51</v>
      </c>
      <c r="B25" s="174"/>
      <c r="C25" s="174"/>
      <c r="D25" s="174"/>
      <c r="E25" s="182" t="s">
        <v>51</v>
      </c>
      <c r="F25" s="182" t="s">
        <v>51</v>
      </c>
      <c r="G25" s="177"/>
      <c r="H25" s="177"/>
      <c r="I25" s="182" t="s">
        <v>51</v>
      </c>
      <c r="J25" s="182" t="s">
        <v>51</v>
      </c>
      <c r="K25" s="625"/>
      <c r="L25" s="199" t="s">
        <v>376</v>
      </c>
      <c r="M25" s="200" t="s">
        <v>77</v>
      </c>
      <c r="N25" s="178"/>
    </row>
    <row r="26" spans="1:14">
      <c r="A26" s="174" t="s">
        <v>51</v>
      </c>
      <c r="B26" s="174"/>
      <c r="C26" s="174"/>
      <c r="D26" s="174"/>
      <c r="E26" s="176" t="s">
        <v>51</v>
      </c>
      <c r="F26" s="176" t="s">
        <v>51</v>
      </c>
      <c r="G26" s="177"/>
      <c r="H26" s="177"/>
      <c r="I26" s="176" t="s">
        <v>51</v>
      </c>
      <c r="J26" s="176" t="s">
        <v>51</v>
      </c>
      <c r="K26" s="625"/>
      <c r="L26" s="178" t="s">
        <v>294</v>
      </c>
      <c r="M26" s="179" t="s">
        <v>377</v>
      </c>
      <c r="N26" s="178" t="s">
        <v>283</v>
      </c>
    </row>
    <row r="27" spans="1:14">
      <c r="A27" s="174" t="s">
        <v>51</v>
      </c>
      <c r="B27" s="174"/>
      <c r="C27" s="174"/>
      <c r="D27" s="174"/>
      <c r="E27" s="176" t="s">
        <v>51</v>
      </c>
      <c r="F27" s="176" t="s">
        <v>51</v>
      </c>
      <c r="G27" s="176"/>
      <c r="H27" s="176"/>
      <c r="I27" s="176" t="s">
        <v>51</v>
      </c>
      <c r="J27" s="176" t="s">
        <v>51</v>
      </c>
      <c r="K27" s="625"/>
      <c r="L27" s="178" t="s">
        <v>295</v>
      </c>
      <c r="M27" s="179" t="s">
        <v>77</v>
      </c>
      <c r="N27" s="159" t="s">
        <v>296</v>
      </c>
    </row>
    <row r="28" spans="1:14" s="20" customFormat="1">
      <c r="A28" s="174" t="s">
        <v>378</v>
      </c>
      <c r="B28" s="174" t="s">
        <v>378</v>
      </c>
      <c r="C28" s="175"/>
      <c r="D28" s="174"/>
      <c r="E28" s="175"/>
      <c r="F28" s="175"/>
      <c r="G28" s="174"/>
      <c r="H28" s="174"/>
      <c r="I28" s="175"/>
      <c r="J28" s="175"/>
      <c r="K28" s="626"/>
      <c r="L28" s="180" t="s">
        <v>56</v>
      </c>
      <c r="M28" s="181" t="s">
        <v>77</v>
      </c>
      <c r="N28" s="180" t="s">
        <v>379</v>
      </c>
    </row>
    <row r="29" spans="1:14">
      <c r="A29" s="174" t="s">
        <v>51</v>
      </c>
      <c r="B29" s="174"/>
      <c r="C29" s="174"/>
      <c r="D29" s="174"/>
      <c r="E29" s="176" t="s">
        <v>51</v>
      </c>
      <c r="F29" s="176" t="s">
        <v>51</v>
      </c>
      <c r="G29" s="177"/>
      <c r="H29" s="177"/>
      <c r="I29" s="176" t="s">
        <v>51</v>
      </c>
      <c r="J29" s="176" t="s">
        <v>51</v>
      </c>
      <c r="K29" s="197" t="s">
        <v>380</v>
      </c>
      <c r="L29" s="178" t="s">
        <v>381</v>
      </c>
      <c r="M29" s="179" t="s">
        <v>286</v>
      </c>
      <c r="N29" s="178" t="s">
        <v>283</v>
      </c>
    </row>
    <row r="30" spans="1:14">
      <c r="A30" s="174" t="s">
        <v>75</v>
      </c>
      <c r="B30" s="174" t="s">
        <v>75</v>
      </c>
      <c r="C30" s="175"/>
      <c r="D30" s="175"/>
      <c r="E30" s="176"/>
      <c r="F30" s="176"/>
      <c r="G30" s="176" t="s">
        <v>116</v>
      </c>
      <c r="H30" s="176"/>
      <c r="I30" s="177"/>
      <c r="J30" s="177"/>
      <c r="K30" s="624" t="s">
        <v>297</v>
      </c>
      <c r="L30" s="178" t="s">
        <v>117</v>
      </c>
      <c r="M30" s="179" t="s">
        <v>91</v>
      </c>
      <c r="N30" s="178" t="s">
        <v>382</v>
      </c>
    </row>
    <row r="31" spans="1:14">
      <c r="A31" s="174" t="s">
        <v>75</v>
      </c>
      <c r="B31" s="174" t="s">
        <v>75</v>
      </c>
      <c r="C31" s="175"/>
      <c r="D31" s="175"/>
      <c r="E31" s="176"/>
      <c r="F31" s="176"/>
      <c r="G31" s="176" t="s">
        <v>116</v>
      </c>
      <c r="H31" s="176"/>
      <c r="I31" s="177"/>
      <c r="J31" s="177"/>
      <c r="K31" s="626"/>
      <c r="L31" s="178" t="s">
        <v>118</v>
      </c>
      <c r="M31" s="179" t="s">
        <v>91</v>
      </c>
      <c r="N31" s="178" t="s">
        <v>298</v>
      </c>
    </row>
    <row r="32" spans="1:14">
      <c r="A32" s="174" t="s">
        <v>51</v>
      </c>
      <c r="B32" s="174"/>
      <c r="C32" s="174"/>
      <c r="D32" s="174"/>
      <c r="E32" s="176" t="s">
        <v>51</v>
      </c>
      <c r="F32" s="176" t="s">
        <v>51</v>
      </c>
      <c r="G32" s="177"/>
      <c r="H32" s="177"/>
      <c r="I32" s="176" t="s">
        <v>51</v>
      </c>
      <c r="J32" s="176" t="s">
        <v>51</v>
      </c>
      <c r="K32" s="624" t="s">
        <v>57</v>
      </c>
      <c r="L32" s="178" t="s">
        <v>58</v>
      </c>
      <c r="M32" s="179" t="s">
        <v>91</v>
      </c>
      <c r="N32" s="178" t="s">
        <v>92</v>
      </c>
    </row>
    <row r="33" spans="1:14">
      <c r="A33" s="174"/>
      <c r="B33" s="174"/>
      <c r="C33" s="174"/>
      <c r="D33" s="174"/>
      <c r="E33" s="176"/>
      <c r="F33" s="176"/>
      <c r="G33" s="177"/>
      <c r="H33" s="177"/>
      <c r="I33" s="176"/>
      <c r="J33" s="176"/>
      <c r="K33" s="625"/>
      <c r="L33" s="178" t="s">
        <v>299</v>
      </c>
      <c r="M33" s="179" t="s">
        <v>91</v>
      </c>
      <c r="N33" s="178" t="s">
        <v>119</v>
      </c>
    </row>
    <row r="34" spans="1:14">
      <c r="A34" s="174"/>
      <c r="B34" s="175"/>
      <c r="C34" s="175"/>
      <c r="D34" s="175"/>
      <c r="E34" s="177"/>
      <c r="F34" s="177"/>
      <c r="G34" s="176"/>
      <c r="H34" s="176"/>
      <c r="I34" s="177"/>
      <c r="J34" s="177"/>
      <c r="K34" s="626"/>
      <c r="L34" s="178" t="s">
        <v>120</v>
      </c>
      <c r="M34" s="179" t="s">
        <v>91</v>
      </c>
      <c r="N34" s="178" t="s">
        <v>119</v>
      </c>
    </row>
    <row r="35" spans="1:14">
      <c r="A35" s="174" t="s">
        <v>51</v>
      </c>
      <c r="B35" s="175"/>
      <c r="C35" s="174"/>
      <c r="D35" s="174"/>
      <c r="E35" s="176" t="s">
        <v>51</v>
      </c>
      <c r="F35" s="176" t="s">
        <v>51</v>
      </c>
      <c r="G35" s="177"/>
      <c r="H35" s="177"/>
      <c r="I35" s="176" t="s">
        <v>51</v>
      </c>
      <c r="J35" s="176" t="s">
        <v>51</v>
      </c>
      <c r="K35" s="196" t="s">
        <v>121</v>
      </c>
      <c r="L35" s="178" t="s">
        <v>122</v>
      </c>
      <c r="M35" s="179" t="s">
        <v>91</v>
      </c>
      <c r="N35" s="178" t="s">
        <v>92</v>
      </c>
    </row>
    <row r="36" spans="1:14">
      <c r="A36" s="174" t="s">
        <v>75</v>
      </c>
      <c r="B36" s="174" t="s">
        <v>75</v>
      </c>
      <c r="C36" s="175"/>
      <c r="D36" s="174"/>
      <c r="E36" s="176"/>
      <c r="F36" s="176"/>
      <c r="G36" s="176"/>
      <c r="H36" s="176"/>
      <c r="I36" s="177"/>
      <c r="J36" s="177"/>
      <c r="K36" s="624" t="s">
        <v>123</v>
      </c>
      <c r="L36" s="178" t="s">
        <v>300</v>
      </c>
      <c r="M36" s="179" t="s">
        <v>77</v>
      </c>
      <c r="N36" s="178" t="s">
        <v>124</v>
      </c>
    </row>
    <row r="37" spans="1:14">
      <c r="A37" s="174" t="s">
        <v>75</v>
      </c>
      <c r="B37" s="174" t="s">
        <v>75</v>
      </c>
      <c r="C37" s="175"/>
      <c r="D37" s="175"/>
      <c r="E37" s="176"/>
      <c r="F37" s="176"/>
      <c r="G37" s="176" t="s">
        <v>301</v>
      </c>
      <c r="H37" s="176"/>
      <c r="I37" s="177"/>
      <c r="J37" s="177"/>
      <c r="K37" s="625"/>
      <c r="L37" s="178" t="s">
        <v>125</v>
      </c>
      <c r="M37" s="179" t="s">
        <v>77</v>
      </c>
      <c r="N37" s="178" t="s">
        <v>302</v>
      </c>
    </row>
    <row r="38" spans="1:14">
      <c r="A38" s="174" t="s">
        <v>75</v>
      </c>
      <c r="B38" s="174" t="s">
        <v>75</v>
      </c>
      <c r="C38" s="175"/>
      <c r="D38" s="175"/>
      <c r="E38" s="176"/>
      <c r="F38" s="176"/>
      <c r="G38" s="176" t="s">
        <v>301</v>
      </c>
      <c r="H38" s="176"/>
      <c r="I38" s="177"/>
      <c r="J38" s="177"/>
      <c r="K38" s="625"/>
      <c r="L38" s="178" t="s">
        <v>303</v>
      </c>
      <c r="M38" s="179" t="s">
        <v>77</v>
      </c>
      <c r="N38" s="178" t="s">
        <v>302</v>
      </c>
    </row>
    <row r="39" spans="1:14" s="20" customFormat="1">
      <c r="A39" s="174"/>
      <c r="B39" s="175"/>
      <c r="C39" s="175"/>
      <c r="D39" s="175"/>
      <c r="E39" s="175"/>
      <c r="F39" s="175"/>
      <c r="G39" s="174"/>
      <c r="H39" s="174" t="s">
        <v>304</v>
      </c>
      <c r="I39" s="175"/>
      <c r="J39" s="175"/>
      <c r="K39" s="625"/>
      <c r="L39" s="180" t="s">
        <v>59</v>
      </c>
      <c r="M39" s="181" t="s">
        <v>77</v>
      </c>
      <c r="N39" s="180" t="s">
        <v>119</v>
      </c>
    </row>
    <row r="40" spans="1:14">
      <c r="A40" s="174" t="s">
        <v>75</v>
      </c>
      <c r="B40" s="174" t="s">
        <v>75</v>
      </c>
      <c r="C40" s="175"/>
      <c r="D40" s="174"/>
      <c r="E40" s="176"/>
      <c r="F40" s="176"/>
      <c r="G40" s="176" t="s">
        <v>301</v>
      </c>
      <c r="H40" s="176"/>
      <c r="I40" s="177"/>
      <c r="J40" s="177"/>
      <c r="K40" s="625"/>
      <c r="L40" s="178" t="s">
        <v>126</v>
      </c>
      <c r="M40" s="179" t="s">
        <v>77</v>
      </c>
      <c r="N40" s="178" t="s">
        <v>302</v>
      </c>
    </row>
    <row r="41" spans="1:14">
      <c r="A41" s="174" t="s">
        <v>75</v>
      </c>
      <c r="B41" s="174" t="s">
        <v>75</v>
      </c>
      <c r="C41" s="175"/>
      <c r="D41" s="175"/>
      <c r="E41" s="176"/>
      <c r="F41" s="176"/>
      <c r="G41" s="176" t="s">
        <v>75</v>
      </c>
      <c r="H41" s="176"/>
      <c r="I41" s="177"/>
      <c r="J41" s="177"/>
      <c r="K41" s="625"/>
      <c r="L41" s="178" t="s">
        <v>60</v>
      </c>
      <c r="M41" s="179" t="s">
        <v>77</v>
      </c>
      <c r="N41" s="178" t="s">
        <v>127</v>
      </c>
    </row>
    <row r="42" spans="1:14">
      <c r="A42" s="174"/>
      <c r="B42" s="174" t="s">
        <v>116</v>
      </c>
      <c r="C42" s="175"/>
      <c r="D42" s="174"/>
      <c r="E42" s="176"/>
      <c r="F42" s="176"/>
      <c r="G42" s="176" t="s">
        <v>116</v>
      </c>
      <c r="H42" s="176"/>
      <c r="I42" s="177"/>
      <c r="J42" s="177"/>
      <c r="K42" s="625"/>
      <c r="L42" s="178" t="s">
        <v>128</v>
      </c>
      <c r="M42" s="179" t="s">
        <v>77</v>
      </c>
      <c r="N42" s="178" t="s">
        <v>129</v>
      </c>
    </row>
    <row r="43" spans="1:14">
      <c r="A43" s="174"/>
      <c r="B43" s="175"/>
      <c r="C43" s="175"/>
      <c r="D43" s="175"/>
      <c r="E43" s="177"/>
      <c r="F43" s="177"/>
      <c r="G43" s="176"/>
      <c r="H43" s="176"/>
      <c r="I43" s="177"/>
      <c r="J43" s="177"/>
      <c r="K43" s="625"/>
      <c r="L43" s="178" t="s">
        <v>130</v>
      </c>
      <c r="M43" s="179" t="s">
        <v>77</v>
      </c>
      <c r="N43" s="178" t="s">
        <v>131</v>
      </c>
    </row>
    <row r="44" spans="1:14">
      <c r="A44" s="174" t="s">
        <v>75</v>
      </c>
      <c r="B44" s="174" t="s">
        <v>75</v>
      </c>
      <c r="C44" s="175"/>
      <c r="D44" s="174"/>
      <c r="E44" s="177"/>
      <c r="F44" s="177"/>
      <c r="G44" s="176"/>
      <c r="H44" s="176"/>
      <c r="I44" s="177"/>
      <c r="J44" s="177"/>
      <c r="K44" s="625"/>
      <c r="L44" s="178" t="s">
        <v>132</v>
      </c>
      <c r="M44" s="179" t="s">
        <v>77</v>
      </c>
      <c r="N44" s="178" t="s">
        <v>124</v>
      </c>
    </row>
    <row r="45" spans="1:14">
      <c r="A45" s="174"/>
      <c r="B45" s="174"/>
      <c r="C45" s="175"/>
      <c r="D45" s="174"/>
      <c r="E45" s="177"/>
      <c r="F45" s="177"/>
      <c r="G45" s="176"/>
      <c r="H45" s="176"/>
      <c r="I45" s="177"/>
      <c r="J45" s="177"/>
      <c r="K45" s="624" t="s">
        <v>306</v>
      </c>
      <c r="L45" s="178" t="s">
        <v>307</v>
      </c>
      <c r="M45" s="179" t="s">
        <v>77</v>
      </c>
      <c r="N45" s="178" t="s">
        <v>305</v>
      </c>
    </row>
    <row r="46" spans="1:14">
      <c r="A46" s="174"/>
      <c r="B46" s="174"/>
      <c r="C46" s="175"/>
      <c r="D46" s="174"/>
      <c r="E46" s="177"/>
      <c r="F46" s="177"/>
      <c r="G46" s="176"/>
      <c r="H46" s="176"/>
      <c r="I46" s="177"/>
      <c r="J46" s="177"/>
      <c r="K46" s="626"/>
      <c r="L46" s="178" t="s">
        <v>383</v>
      </c>
      <c r="M46" s="179" t="s">
        <v>77</v>
      </c>
      <c r="N46" s="178" t="s">
        <v>305</v>
      </c>
    </row>
    <row r="47" spans="1:14">
      <c r="A47" s="174" t="s">
        <v>51</v>
      </c>
      <c r="B47" s="175"/>
      <c r="C47" s="183"/>
      <c r="D47" s="174"/>
      <c r="E47" s="176" t="s">
        <v>51</v>
      </c>
      <c r="F47" s="176" t="s">
        <v>51</v>
      </c>
      <c r="G47" s="177"/>
      <c r="H47" s="177"/>
      <c r="I47" s="176" t="s">
        <v>51</v>
      </c>
      <c r="J47" s="176" t="s">
        <v>51</v>
      </c>
      <c r="K47" s="184" t="s">
        <v>61</v>
      </c>
      <c r="L47" s="178" t="s">
        <v>133</v>
      </c>
      <c r="M47" s="179" t="s">
        <v>91</v>
      </c>
      <c r="N47" s="178" t="s">
        <v>92</v>
      </c>
    </row>
    <row r="48" spans="1:14">
      <c r="A48" s="174" t="s">
        <v>51</v>
      </c>
      <c r="B48" s="175"/>
      <c r="C48" s="174"/>
      <c r="D48" s="174"/>
      <c r="E48" s="176" t="s">
        <v>51</v>
      </c>
      <c r="F48" s="176" t="s">
        <v>51</v>
      </c>
      <c r="G48" s="177"/>
      <c r="H48" s="177"/>
      <c r="I48" s="176" t="s">
        <v>51</v>
      </c>
      <c r="J48" s="176" t="s">
        <v>51</v>
      </c>
      <c r="K48" s="624" t="s">
        <v>134</v>
      </c>
      <c r="L48" s="178" t="s">
        <v>135</v>
      </c>
      <c r="M48" s="179" t="s">
        <v>77</v>
      </c>
      <c r="N48" s="178" t="s">
        <v>92</v>
      </c>
    </row>
    <row r="49" spans="1:14">
      <c r="A49" s="174" t="s">
        <v>51</v>
      </c>
      <c r="B49" s="175"/>
      <c r="C49" s="174"/>
      <c r="D49" s="174"/>
      <c r="E49" s="176" t="s">
        <v>51</v>
      </c>
      <c r="F49" s="176" t="s">
        <v>51</v>
      </c>
      <c r="G49" s="177"/>
      <c r="H49" s="177"/>
      <c r="I49" s="176" t="s">
        <v>51</v>
      </c>
      <c r="J49" s="176" t="s">
        <v>51</v>
      </c>
      <c r="K49" s="625"/>
      <c r="L49" s="178" t="s">
        <v>136</v>
      </c>
      <c r="M49" s="179" t="s">
        <v>77</v>
      </c>
      <c r="N49" s="178" t="s">
        <v>92</v>
      </c>
    </row>
    <row r="50" spans="1:14">
      <c r="A50" s="174" t="s">
        <v>51</v>
      </c>
      <c r="B50" s="175"/>
      <c r="C50" s="174"/>
      <c r="D50" s="174"/>
      <c r="E50" s="176" t="s">
        <v>51</v>
      </c>
      <c r="F50" s="176" t="s">
        <v>51</v>
      </c>
      <c r="G50" s="177"/>
      <c r="H50" s="177"/>
      <c r="I50" s="176" t="s">
        <v>51</v>
      </c>
      <c r="J50" s="176" t="s">
        <v>51</v>
      </c>
      <c r="K50" s="625"/>
      <c r="L50" s="178" t="s">
        <v>137</v>
      </c>
      <c r="M50" s="179" t="s">
        <v>77</v>
      </c>
      <c r="N50" s="178" t="s">
        <v>92</v>
      </c>
    </row>
    <row r="51" spans="1:14">
      <c r="A51" s="174" t="s">
        <v>51</v>
      </c>
      <c r="B51" s="175"/>
      <c r="C51" s="174"/>
      <c r="D51" s="174"/>
      <c r="E51" s="176" t="s">
        <v>51</v>
      </c>
      <c r="F51" s="176" t="s">
        <v>51</v>
      </c>
      <c r="G51" s="177"/>
      <c r="H51" s="177"/>
      <c r="I51" s="176" t="s">
        <v>51</v>
      </c>
      <c r="J51" s="176" t="s">
        <v>51</v>
      </c>
      <c r="K51" s="625"/>
      <c r="L51" s="178" t="s">
        <v>138</v>
      </c>
      <c r="M51" s="179" t="s">
        <v>77</v>
      </c>
      <c r="N51" s="178" t="s">
        <v>384</v>
      </c>
    </row>
    <row r="52" spans="1:14">
      <c r="A52" s="174" t="s">
        <v>51</v>
      </c>
      <c r="B52" s="175"/>
      <c r="C52" s="174"/>
      <c r="D52" s="174"/>
      <c r="E52" s="176"/>
      <c r="F52" s="176"/>
      <c r="G52" s="177"/>
      <c r="H52" s="177"/>
      <c r="I52" s="176" t="s">
        <v>51</v>
      </c>
      <c r="J52" s="176" t="s">
        <v>51</v>
      </c>
      <c r="K52" s="625"/>
      <c r="L52" s="178" t="s">
        <v>139</v>
      </c>
      <c r="M52" s="179" t="s">
        <v>77</v>
      </c>
      <c r="N52" s="178" t="s">
        <v>92</v>
      </c>
    </row>
    <row r="53" spans="1:14">
      <c r="A53" s="174" t="s">
        <v>51</v>
      </c>
      <c r="B53" s="175"/>
      <c r="C53" s="174"/>
      <c r="D53" s="174"/>
      <c r="E53" s="176" t="s">
        <v>51</v>
      </c>
      <c r="F53" s="176" t="s">
        <v>51</v>
      </c>
      <c r="G53" s="176"/>
      <c r="H53" s="176"/>
      <c r="I53" s="176" t="s">
        <v>51</v>
      </c>
      <c r="J53" s="176" t="s">
        <v>51</v>
      </c>
      <c r="K53" s="625"/>
      <c r="L53" s="178" t="s">
        <v>140</v>
      </c>
      <c r="M53" s="179" t="s">
        <v>77</v>
      </c>
      <c r="N53" s="178" t="s">
        <v>283</v>
      </c>
    </row>
    <row r="54" spans="1:14">
      <c r="A54" s="174"/>
      <c r="B54" s="175"/>
      <c r="C54" s="174" t="s">
        <v>141</v>
      </c>
      <c r="D54" s="174"/>
      <c r="E54" s="176" t="s">
        <v>141</v>
      </c>
      <c r="F54" s="176"/>
      <c r="G54" s="177"/>
      <c r="H54" s="177"/>
      <c r="I54" s="176"/>
      <c r="J54" s="176"/>
      <c r="K54" s="185" t="s">
        <v>62</v>
      </c>
      <c r="L54" s="178" t="s">
        <v>142</v>
      </c>
      <c r="M54" s="179" t="s">
        <v>91</v>
      </c>
      <c r="N54" s="178" t="s">
        <v>143</v>
      </c>
    </row>
    <row r="55" spans="1:14">
      <c r="A55" s="174" t="s">
        <v>51</v>
      </c>
      <c r="B55" s="175"/>
      <c r="C55" s="174"/>
      <c r="D55" s="174"/>
      <c r="E55" s="176" t="s">
        <v>51</v>
      </c>
      <c r="F55" s="176" t="s">
        <v>51</v>
      </c>
      <c r="G55" s="177"/>
      <c r="H55" s="177"/>
      <c r="I55" s="176" t="s">
        <v>51</v>
      </c>
      <c r="J55" s="176" t="s">
        <v>51</v>
      </c>
      <c r="K55" s="185" t="s">
        <v>63</v>
      </c>
      <c r="L55" s="178" t="s">
        <v>144</v>
      </c>
      <c r="M55" s="179" t="s">
        <v>91</v>
      </c>
      <c r="N55" s="178" t="s">
        <v>92</v>
      </c>
    </row>
    <row r="56" spans="1:14">
      <c r="A56" s="174"/>
      <c r="B56" s="175"/>
      <c r="C56" s="174" t="s">
        <v>385</v>
      </c>
      <c r="D56" s="174"/>
      <c r="E56" s="177"/>
      <c r="F56" s="177"/>
      <c r="G56" s="177"/>
      <c r="H56" s="177"/>
      <c r="I56" s="176"/>
      <c r="J56" s="176"/>
      <c r="K56" s="185" t="s">
        <v>386</v>
      </c>
      <c r="L56" s="178" t="s">
        <v>387</v>
      </c>
      <c r="M56" s="179" t="s">
        <v>388</v>
      </c>
      <c r="N56" s="178" t="s">
        <v>146</v>
      </c>
    </row>
    <row r="57" spans="1:14" s="3" customFormat="1">
      <c r="A57" s="186"/>
      <c r="B57" s="187"/>
      <c r="C57" s="174" t="s">
        <v>145</v>
      </c>
      <c r="D57" s="186"/>
      <c r="E57" s="188"/>
      <c r="F57" s="188"/>
      <c r="G57" s="188"/>
      <c r="H57" s="188"/>
      <c r="I57" s="189"/>
      <c r="J57" s="189"/>
      <c r="K57" s="185" t="s">
        <v>389</v>
      </c>
      <c r="L57" s="178" t="s">
        <v>390</v>
      </c>
      <c r="M57" s="179" t="s">
        <v>77</v>
      </c>
      <c r="N57" s="178" t="s">
        <v>146</v>
      </c>
    </row>
    <row r="58" spans="1:14">
      <c r="A58" s="190"/>
      <c r="B58" s="190"/>
      <c r="C58" s="190"/>
      <c r="D58" s="190"/>
      <c r="E58" s="191"/>
      <c r="F58" s="191"/>
      <c r="G58" s="191"/>
      <c r="H58" s="191"/>
      <c r="I58" s="191"/>
      <c r="J58" s="192"/>
      <c r="K58" s="191"/>
      <c r="L58" s="191"/>
      <c r="M58" s="191"/>
      <c r="N58" s="191"/>
    </row>
  </sheetData>
  <sheetProtection algorithmName="SHA-512" hashValue="MXJPyOvTLm74/NlR12ATKnECiCXVyKj/UfhTpR9YcytP3nrC3khmEh8Z6j2Q4pD3oB+KGYFvukPTLu0Bq90d8g==" saltValue="xIkYNVO7m3G9IFWNwMFTiA==" spinCount="100000" sheet="1" objects="1" scenarios="1"/>
  <mergeCells count="9">
    <mergeCell ref="K3:K6"/>
    <mergeCell ref="K7:K10"/>
    <mergeCell ref="K45:K46"/>
    <mergeCell ref="K48:K53"/>
    <mergeCell ref="K12:K14"/>
    <mergeCell ref="K16:K28"/>
    <mergeCell ref="K36:K44"/>
    <mergeCell ref="K30:K31"/>
    <mergeCell ref="K32:K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MENU</vt:lpstr>
      <vt:lpstr>AEU7-EU &amp; MED DIRECT-TCTT</vt:lpstr>
      <vt:lpstr>AEW6-MED DIRECT-CMIT</vt:lpstr>
      <vt:lpstr>Sheet2</vt:lpstr>
      <vt:lpstr>NORTH EUROPE via SIN</vt:lpstr>
      <vt:lpstr>Sheet1</vt:lpstr>
      <vt:lpstr>MED-ADRIATIC SEA-BLACK SEA</vt:lpstr>
      <vt:lpstr>EU via ROT&amp;HAM</vt:lpstr>
      <vt:lpstr>MED non base port</vt:lpstr>
      <vt:lpstr>FEEDER</vt:lpstr>
      <vt:lpstr>FORMULA 1</vt:lpstr>
      <vt:lpstr>FORMULA 2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Vo Thi Kim Thoa (VN)</cp:lastModifiedBy>
  <cp:lastPrinted>2018-05-07T02:08:57Z</cp:lastPrinted>
  <dcterms:created xsi:type="dcterms:W3CDTF">1999-08-17T08:14:37Z</dcterms:created>
  <dcterms:modified xsi:type="dcterms:W3CDTF">2022-12-19T07:43:39Z</dcterms:modified>
</cp:coreProperties>
</file>